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firstSheet="1" activeTab="1"/>
  </bookViews>
  <sheets>
    <sheet name="TH (2)" sheetId="3" state="hidden" r:id="rId1"/>
    <sheet name="Th von Hung" sheetId="4" r:id="rId2"/>
  </sheets>
  <definedNames>
    <definedName name="_xlnm.Print_Area" localSheetId="0">'TH (2)'!$A$1:$Q$1004</definedName>
    <definedName name="_xlnm.Print_Area" localSheetId="1">'Th von Hung'!$A$1:$AU$683</definedName>
    <definedName name="_xlnm.Print_Titles" localSheetId="0">'TH (2)'!$4:$8</definedName>
    <definedName name="_xlnm.Print_Titles" localSheetId="1">'Th von Hung'!$6:$12</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29" i="4" l="1"/>
  <c r="S479" i="4" l="1"/>
  <c r="T479" i="4"/>
  <c r="U479" i="4"/>
  <c r="V479" i="4"/>
  <c r="W479" i="4"/>
  <c r="X479" i="4"/>
  <c r="Y479" i="4"/>
  <c r="Z479" i="4"/>
  <c r="AA479" i="4"/>
  <c r="AB479" i="4"/>
  <c r="AC479" i="4"/>
  <c r="AD479" i="4"/>
  <c r="AE479" i="4"/>
  <c r="AF479" i="4"/>
  <c r="AG479" i="4"/>
  <c r="AH479" i="4"/>
  <c r="AI479" i="4"/>
  <c r="AJ479" i="4"/>
  <c r="AK479" i="4"/>
  <c r="AL479" i="4"/>
  <c r="AM479" i="4"/>
  <c r="AN479" i="4"/>
  <c r="AO479" i="4"/>
  <c r="AP479" i="4"/>
  <c r="AQ479" i="4"/>
  <c r="AR479" i="4"/>
  <c r="AS479" i="4"/>
  <c r="AT479" i="4"/>
  <c r="AU479" i="4"/>
  <c r="V480" i="4"/>
  <c r="W480" i="4"/>
  <c r="X480" i="4"/>
  <c r="Y480" i="4"/>
  <c r="AB480" i="4"/>
  <c r="AC480" i="4"/>
  <c r="AD480" i="4"/>
  <c r="AE480" i="4"/>
  <c r="AH480" i="4"/>
  <c r="AI480" i="4"/>
  <c r="AJ480" i="4"/>
  <c r="AK480" i="4"/>
  <c r="AN480" i="4"/>
  <c r="AO480" i="4"/>
  <c r="AP480" i="4"/>
  <c r="AQ480" i="4"/>
  <c r="AR480" i="4"/>
  <c r="AS480" i="4"/>
  <c r="AT480" i="4"/>
  <c r="AU480" i="4"/>
  <c r="R675" i="4"/>
  <c r="Q489" i="4"/>
  <c r="Q488" i="4"/>
  <c r="U676" i="4" l="1"/>
  <c r="M676" i="4"/>
  <c r="K678" i="4"/>
  <c r="K679" i="4"/>
  <c r="K680" i="4"/>
  <c r="K681" i="4"/>
  <c r="K682" i="4"/>
  <c r="K677" i="4"/>
  <c r="K676" i="4" l="1"/>
  <c r="C479" i="4"/>
  <c r="D479" i="4"/>
  <c r="E479" i="4"/>
  <c r="F479" i="4"/>
  <c r="G479" i="4"/>
  <c r="H479" i="4"/>
  <c r="I479" i="4"/>
  <c r="J479" i="4"/>
  <c r="K479" i="4"/>
  <c r="L479" i="4"/>
  <c r="M479" i="4"/>
  <c r="N479" i="4"/>
  <c r="O479" i="4"/>
  <c r="P479" i="4"/>
  <c r="B479" i="4"/>
  <c r="C478" i="4"/>
  <c r="D478" i="4"/>
  <c r="E478" i="4"/>
  <c r="F478" i="4"/>
  <c r="G478" i="4"/>
  <c r="H478" i="4"/>
  <c r="I478" i="4"/>
  <c r="J478" i="4"/>
  <c r="K478" i="4"/>
  <c r="L478" i="4"/>
  <c r="M478" i="4"/>
  <c r="N478" i="4"/>
  <c r="O478" i="4"/>
  <c r="P478" i="4"/>
  <c r="Q478" i="4"/>
  <c r="R478" i="4"/>
  <c r="S478" i="4"/>
  <c r="T478" i="4"/>
  <c r="U478" i="4"/>
  <c r="V478" i="4"/>
  <c r="W478" i="4"/>
  <c r="X478" i="4"/>
  <c r="Y478" i="4"/>
  <c r="Z478" i="4"/>
  <c r="AA478" i="4"/>
  <c r="AB478" i="4"/>
  <c r="AC478" i="4"/>
  <c r="AD478" i="4"/>
  <c r="AE478" i="4"/>
  <c r="AF478" i="4"/>
  <c r="AG478" i="4"/>
  <c r="AH478" i="4"/>
  <c r="AI478" i="4"/>
  <c r="AJ478" i="4"/>
  <c r="AK478" i="4"/>
  <c r="AL478" i="4"/>
  <c r="AM478" i="4"/>
  <c r="AN478" i="4"/>
  <c r="AO478" i="4"/>
  <c r="AP478" i="4"/>
  <c r="AQ478" i="4"/>
  <c r="AR478" i="4"/>
  <c r="AS478" i="4"/>
  <c r="AT478" i="4"/>
  <c r="B478" i="4"/>
  <c r="C470" i="4"/>
  <c r="D470" i="4"/>
  <c r="E470" i="4"/>
  <c r="F470" i="4"/>
  <c r="G470" i="4"/>
  <c r="H470" i="4"/>
  <c r="I470" i="4"/>
  <c r="J470" i="4"/>
  <c r="K470" i="4"/>
  <c r="L470" i="4"/>
  <c r="M470" i="4"/>
  <c r="N470" i="4"/>
  <c r="O470" i="4"/>
  <c r="P470" i="4"/>
  <c r="Q470" i="4"/>
  <c r="R470" i="4"/>
  <c r="S470" i="4"/>
  <c r="T470" i="4"/>
  <c r="U470" i="4"/>
  <c r="V470" i="4"/>
  <c r="W470" i="4"/>
  <c r="X470" i="4"/>
  <c r="Y470" i="4"/>
  <c r="Z470" i="4"/>
  <c r="AA470" i="4"/>
  <c r="AB470" i="4"/>
  <c r="AC470" i="4"/>
  <c r="AD470" i="4"/>
  <c r="AE470" i="4"/>
  <c r="AF470" i="4"/>
  <c r="AG470" i="4"/>
  <c r="AH470" i="4"/>
  <c r="AI470" i="4"/>
  <c r="AJ470" i="4"/>
  <c r="AK470" i="4"/>
  <c r="AL470" i="4"/>
  <c r="AM470" i="4"/>
  <c r="AN470" i="4"/>
  <c r="AO470" i="4"/>
  <c r="AP470" i="4"/>
  <c r="AQ470" i="4"/>
  <c r="AR470" i="4"/>
  <c r="AS470" i="4"/>
  <c r="AT470" i="4"/>
  <c r="AU470" i="4"/>
  <c r="B470" i="4"/>
  <c r="W468" i="4"/>
  <c r="X468" i="4"/>
  <c r="Y468" i="4"/>
  <c r="Z468" i="4"/>
  <c r="AA468" i="4"/>
  <c r="AB468" i="4"/>
  <c r="AC468" i="4"/>
  <c r="AD468" i="4"/>
  <c r="AE468" i="4"/>
  <c r="AF468" i="4"/>
  <c r="AG468" i="4"/>
  <c r="AH468" i="4"/>
  <c r="AI468" i="4"/>
  <c r="AJ468" i="4"/>
  <c r="AK468" i="4"/>
  <c r="AL468" i="4"/>
  <c r="AM468" i="4"/>
  <c r="AN468" i="4"/>
  <c r="AO468" i="4"/>
  <c r="AP468" i="4"/>
  <c r="AQ468" i="4"/>
  <c r="AR468" i="4"/>
  <c r="AS468" i="4"/>
  <c r="AT468" i="4"/>
  <c r="AU468" i="4"/>
  <c r="C468" i="4"/>
  <c r="D468" i="4"/>
  <c r="E468" i="4"/>
  <c r="F468" i="4"/>
  <c r="G468" i="4"/>
  <c r="H468" i="4"/>
  <c r="I468" i="4"/>
  <c r="J468" i="4"/>
  <c r="K468" i="4"/>
  <c r="L468" i="4"/>
  <c r="M468" i="4"/>
  <c r="N468" i="4"/>
  <c r="O468" i="4"/>
  <c r="P468" i="4"/>
  <c r="Q468" i="4"/>
  <c r="R468" i="4"/>
  <c r="S468" i="4"/>
  <c r="T468" i="4"/>
  <c r="U468" i="4"/>
  <c r="V468" i="4"/>
  <c r="B468" i="4"/>
  <c r="C462" i="4"/>
  <c r="D462" i="4"/>
  <c r="E462" i="4"/>
  <c r="F462" i="4"/>
  <c r="G462" i="4"/>
  <c r="H462" i="4"/>
  <c r="I462" i="4"/>
  <c r="J462" i="4"/>
  <c r="K462" i="4"/>
  <c r="L462" i="4"/>
  <c r="M462" i="4"/>
  <c r="N462" i="4"/>
  <c r="O462" i="4"/>
  <c r="P462" i="4"/>
  <c r="Q462" i="4"/>
  <c r="R462" i="4"/>
  <c r="S462" i="4"/>
  <c r="T462" i="4"/>
  <c r="U462" i="4"/>
  <c r="V462" i="4"/>
  <c r="W462" i="4"/>
  <c r="X462" i="4"/>
  <c r="Y462" i="4"/>
  <c r="Z462" i="4"/>
  <c r="AA462" i="4"/>
  <c r="AB462" i="4"/>
  <c r="AC462" i="4"/>
  <c r="AD462" i="4"/>
  <c r="AE462" i="4"/>
  <c r="AF462" i="4"/>
  <c r="AG462" i="4"/>
  <c r="AH462" i="4"/>
  <c r="AI462" i="4"/>
  <c r="AJ462" i="4"/>
  <c r="AK462" i="4"/>
  <c r="AL462" i="4"/>
  <c r="AM462" i="4"/>
  <c r="AN462" i="4"/>
  <c r="AO462" i="4"/>
  <c r="AP462" i="4"/>
  <c r="AQ462" i="4"/>
  <c r="AR462" i="4"/>
  <c r="AS462" i="4"/>
  <c r="AT462" i="4"/>
  <c r="B462" i="4"/>
  <c r="F496" i="4"/>
  <c r="G496" i="4"/>
  <c r="AU605" i="4"/>
  <c r="M606" i="4"/>
  <c r="M618" i="4"/>
  <c r="N618" i="4"/>
  <c r="O618" i="4"/>
  <c r="P618" i="4"/>
  <c r="S618" i="4"/>
  <c r="T618" i="4"/>
  <c r="U618" i="4"/>
  <c r="V618" i="4"/>
  <c r="F579" i="4"/>
  <c r="G579" i="4"/>
  <c r="M585" i="4"/>
  <c r="E570" i="4"/>
  <c r="F570" i="4"/>
  <c r="G570" i="4"/>
  <c r="J570" i="4"/>
  <c r="F553" i="4"/>
  <c r="F545" i="4" s="1"/>
  <c r="G553" i="4"/>
  <c r="G545" i="4" s="1"/>
  <c r="M592" i="4"/>
  <c r="M591" i="4" s="1"/>
  <c r="D593" i="4"/>
  <c r="D592" i="4" s="1"/>
  <c r="D591" i="4" s="1"/>
  <c r="E593" i="4"/>
  <c r="E592" i="4" s="1"/>
  <c r="E591" i="4" s="1"/>
  <c r="N593" i="4"/>
  <c r="N592" i="4" s="1"/>
  <c r="N591" i="4" s="1"/>
  <c r="O593" i="4"/>
  <c r="O592" i="4" s="1"/>
  <c r="O591" i="4" s="1"/>
  <c r="P593" i="4"/>
  <c r="P592" i="4" s="1"/>
  <c r="P591" i="4" s="1"/>
  <c r="S593" i="4"/>
  <c r="S592" i="4" s="1"/>
  <c r="S591" i="4" s="1"/>
  <c r="T593" i="4"/>
  <c r="T592" i="4" s="1"/>
  <c r="T591" i="4" s="1"/>
  <c r="U593" i="4"/>
  <c r="U592" i="4" s="1"/>
  <c r="U591" i="4" s="1"/>
  <c r="V593" i="4"/>
  <c r="V592" i="4" s="1"/>
  <c r="V591" i="4" s="1"/>
  <c r="Y593" i="4"/>
  <c r="Y592" i="4" s="1"/>
  <c r="Z593" i="4"/>
  <c r="Z592" i="4" s="1"/>
  <c r="AA593" i="4"/>
  <c r="AA592" i="4" s="1"/>
  <c r="AB593" i="4"/>
  <c r="AB592" i="4" s="1"/>
  <c r="AD593" i="4"/>
  <c r="AD592" i="4" s="1"/>
  <c r="AE593" i="4"/>
  <c r="AE592" i="4" s="1"/>
  <c r="AF593" i="4"/>
  <c r="AF592" i="4" s="1"/>
  <c r="AG593" i="4"/>
  <c r="AG592" i="4" s="1"/>
  <c r="AH593" i="4"/>
  <c r="AH592" i="4" s="1"/>
  <c r="AJ593" i="4"/>
  <c r="AJ592" i="4" s="1"/>
  <c r="AK593" i="4"/>
  <c r="AK592" i="4" s="1"/>
  <c r="AL593" i="4"/>
  <c r="AL592" i="4" s="1"/>
  <c r="AM593" i="4"/>
  <c r="AM592" i="4" s="1"/>
  <c r="AN593" i="4"/>
  <c r="AN592" i="4" s="1"/>
  <c r="AO593" i="4"/>
  <c r="AO592" i="4" s="1"/>
  <c r="AP593" i="4"/>
  <c r="AP592" i="4" s="1"/>
  <c r="AQ593" i="4"/>
  <c r="AQ592" i="4" s="1"/>
  <c r="AR593" i="4"/>
  <c r="AR592" i="4" s="1"/>
  <c r="AS593" i="4"/>
  <c r="AS592" i="4" s="1"/>
  <c r="AT593" i="4"/>
  <c r="AT592" i="4" s="1"/>
  <c r="AU593" i="4"/>
  <c r="J618" i="4" l="1"/>
  <c r="J592" i="4"/>
  <c r="J593" i="4"/>
  <c r="K528" i="4" l="1"/>
  <c r="K527" i="4" s="1"/>
  <c r="L528" i="4"/>
  <c r="L527" i="4" s="1"/>
  <c r="M528" i="4"/>
  <c r="M527" i="4" s="1"/>
  <c r="F512" i="4"/>
  <c r="F511" i="4" s="1"/>
  <c r="G512" i="4"/>
  <c r="G511" i="4" s="1"/>
  <c r="F482" i="4"/>
  <c r="G482" i="4"/>
  <c r="Q686" i="4" l="1"/>
  <c r="H682" i="4"/>
  <c r="AA681" i="4"/>
  <c r="Z681" i="4" s="1"/>
  <c r="AA682" i="4"/>
  <c r="Z682" i="4" s="1"/>
  <c r="H681" i="4"/>
  <c r="H677" i="4"/>
  <c r="J677" i="4"/>
  <c r="I678" i="4"/>
  <c r="I679" i="4"/>
  <c r="I680" i="4"/>
  <c r="I681" i="4"/>
  <c r="I682" i="4"/>
  <c r="I677" i="4"/>
  <c r="H678" i="4"/>
  <c r="H679" i="4"/>
  <c r="H680" i="4"/>
  <c r="J680" i="4"/>
  <c r="AL682" i="4" l="1"/>
  <c r="AM682" i="4" s="1"/>
  <c r="AL681" i="4"/>
  <c r="Z676" i="4"/>
  <c r="Z480" i="4" s="1"/>
  <c r="AM681" i="4"/>
  <c r="W686" i="4"/>
  <c r="R621" i="4"/>
  <c r="K621" i="4"/>
  <c r="K620" i="4"/>
  <c r="H620" i="4" s="1"/>
  <c r="R620" i="4"/>
  <c r="AA489" i="4"/>
  <c r="AA488" i="4"/>
  <c r="J486" i="4"/>
  <c r="J485" i="4"/>
  <c r="J489" i="4"/>
  <c r="AF489" i="4" s="1"/>
  <c r="AG489" i="4" s="1"/>
  <c r="J488" i="4"/>
  <c r="AF488" i="4" s="1"/>
  <c r="AG488" i="4" s="1"/>
  <c r="I488" i="4"/>
  <c r="R486" i="4"/>
  <c r="E615" i="4"/>
  <c r="D615" i="4"/>
  <c r="D610" i="4"/>
  <c r="D609" i="4" s="1"/>
  <c r="D608" i="4" s="1"/>
  <c r="D618" i="4"/>
  <c r="L551" i="4"/>
  <c r="H621" i="4"/>
  <c r="J620" i="4"/>
  <c r="J621" i="4"/>
  <c r="I621" i="4"/>
  <c r="W621" i="4" s="1"/>
  <c r="X621" i="4" s="1"/>
  <c r="I620" i="4"/>
  <c r="AL676" i="4" l="1"/>
  <c r="AL480" i="4" s="1"/>
  <c r="D614" i="4"/>
  <c r="D607" i="4" s="1"/>
  <c r="D606" i="4" s="1"/>
  <c r="AC621" i="4"/>
  <c r="W620" i="4"/>
  <c r="X620" i="4" s="1"/>
  <c r="AE621" i="4"/>
  <c r="E618" i="4"/>
  <c r="L618" i="4"/>
  <c r="Z618" i="4"/>
  <c r="AA618" i="4"/>
  <c r="AB618" i="4"/>
  <c r="AF618" i="4"/>
  <c r="AG618" i="4"/>
  <c r="AH618" i="4"/>
  <c r="AL618" i="4"/>
  <c r="AM618" i="4"/>
  <c r="AN618" i="4"/>
  <c r="AO618" i="4"/>
  <c r="AP618" i="4"/>
  <c r="AQ618" i="4"/>
  <c r="AR618" i="4"/>
  <c r="AS618" i="4"/>
  <c r="AT618" i="4"/>
  <c r="AC620" i="4" l="1"/>
  <c r="AE620" i="4" s="1"/>
  <c r="J619" i="4" l="1"/>
  <c r="I619" i="4"/>
  <c r="K619" i="4"/>
  <c r="H619" i="4" s="1"/>
  <c r="E610" i="4" l="1"/>
  <c r="AD670" i="4"/>
  <c r="AE670" i="4"/>
  <c r="AF670" i="4"/>
  <c r="AG670" i="4"/>
  <c r="AH670" i="4"/>
  <c r="AI670" i="4"/>
  <c r="AJ670" i="4"/>
  <c r="AK670" i="4"/>
  <c r="AL670" i="4"/>
  <c r="AM670" i="4"/>
  <c r="AN670" i="4"/>
  <c r="AO670" i="4"/>
  <c r="AP670" i="4"/>
  <c r="AQ670" i="4"/>
  <c r="AR670" i="4"/>
  <c r="AS670" i="4"/>
  <c r="AT670" i="4"/>
  <c r="L670" i="4"/>
  <c r="M670" i="4"/>
  <c r="O670" i="4"/>
  <c r="P670" i="4"/>
  <c r="S670" i="4"/>
  <c r="T670" i="4"/>
  <c r="U670" i="4"/>
  <c r="V670" i="4"/>
  <c r="Y670" i="4"/>
  <c r="Z670" i="4"/>
  <c r="AA670" i="4"/>
  <c r="AB670" i="4"/>
  <c r="AC670" i="4"/>
  <c r="E581" i="4"/>
  <c r="E580" i="4" s="1"/>
  <c r="AA581" i="4"/>
  <c r="AA580" i="4" s="1"/>
  <c r="AB581" i="4"/>
  <c r="AB580" i="4" s="1"/>
  <c r="AD581" i="4"/>
  <c r="AD580" i="4" s="1"/>
  <c r="AF581" i="4"/>
  <c r="AF580" i="4" s="1"/>
  <c r="AG581" i="4"/>
  <c r="AG580" i="4" s="1"/>
  <c r="AH581" i="4"/>
  <c r="AH580" i="4" s="1"/>
  <c r="AJ581" i="4"/>
  <c r="AJ580" i="4" s="1"/>
  <c r="AL581" i="4"/>
  <c r="AL580" i="4" s="1"/>
  <c r="AM581" i="4"/>
  <c r="AM580" i="4" s="1"/>
  <c r="AN581" i="4"/>
  <c r="AN580" i="4" s="1"/>
  <c r="AO581" i="4"/>
  <c r="AO580" i="4" s="1"/>
  <c r="AP581" i="4"/>
  <c r="AP580" i="4" s="1"/>
  <c r="AQ581" i="4"/>
  <c r="AQ580" i="4" s="1"/>
  <c r="AR581" i="4"/>
  <c r="AR580" i="4" s="1"/>
  <c r="AS581" i="4"/>
  <c r="AS580" i="4" s="1"/>
  <c r="AT581" i="4"/>
  <c r="AT580" i="4" s="1"/>
  <c r="P581" i="4"/>
  <c r="P580" i="4" s="1"/>
  <c r="S581" i="4"/>
  <c r="S580" i="4" s="1"/>
  <c r="T581" i="4"/>
  <c r="T580" i="4" s="1"/>
  <c r="U581" i="4"/>
  <c r="U580" i="4" s="1"/>
  <c r="V581" i="4"/>
  <c r="V580" i="4" s="1"/>
  <c r="Z581" i="4"/>
  <c r="Z580" i="4" s="1"/>
  <c r="L581" i="4"/>
  <c r="O581" i="4"/>
  <c r="O580" i="4" s="1"/>
  <c r="D581" i="4"/>
  <c r="D580" i="4" s="1"/>
  <c r="W619" i="4" l="1"/>
  <c r="X619" i="4" s="1"/>
  <c r="Q618" i="4"/>
  <c r="L580" i="4"/>
  <c r="I581" i="4"/>
  <c r="R619" i="4"/>
  <c r="R618" i="4" s="1"/>
  <c r="W618" i="4"/>
  <c r="AC618" i="4"/>
  <c r="E476" i="4"/>
  <c r="E474" i="4"/>
  <c r="E472" i="4"/>
  <c r="E466" i="4"/>
  <c r="F466" i="4"/>
  <c r="G466" i="4"/>
  <c r="E464" i="4"/>
  <c r="N659" i="4" l="1"/>
  <c r="P659" i="4" l="1"/>
  <c r="S659" i="4"/>
  <c r="T659" i="4"/>
  <c r="U659" i="4"/>
  <c r="V659" i="4"/>
  <c r="Y659" i="4"/>
  <c r="Z659" i="4"/>
  <c r="AA659" i="4"/>
  <c r="AB659" i="4"/>
  <c r="AC659" i="4"/>
  <c r="AE659" i="4"/>
  <c r="AF659" i="4"/>
  <c r="AG659" i="4"/>
  <c r="AH659" i="4"/>
  <c r="AL659" i="4"/>
  <c r="AM659" i="4"/>
  <c r="AN659" i="4"/>
  <c r="AO659" i="4"/>
  <c r="AP659" i="4"/>
  <c r="AQ659" i="4"/>
  <c r="AS659" i="4"/>
  <c r="AT659" i="4"/>
  <c r="O659" i="4"/>
  <c r="E659" i="4"/>
  <c r="D659" i="4"/>
  <c r="AK659" i="4"/>
  <c r="L577" i="4" l="1"/>
  <c r="AF508" i="4" l="1"/>
  <c r="AG508" i="4" s="1"/>
  <c r="AF509" i="4"/>
  <c r="AG509" i="4" s="1"/>
  <c r="AA509" i="4"/>
  <c r="AA508" i="4"/>
  <c r="Z507" i="4"/>
  <c r="Z504" i="4" s="1"/>
  <c r="AF506" i="4"/>
  <c r="AG506" i="4" s="1"/>
  <c r="AA506" i="4"/>
  <c r="AF505" i="4"/>
  <c r="AG505" i="4" s="1"/>
  <c r="AA505" i="4"/>
  <c r="AA502" i="4"/>
  <c r="AF502" i="4"/>
  <c r="AG502" i="4" s="1"/>
  <c r="R502" i="4"/>
  <c r="Z501" i="4"/>
  <c r="AA501" i="4" s="1"/>
  <c r="S504" i="4"/>
  <c r="T504" i="4"/>
  <c r="U504" i="4"/>
  <c r="V504" i="4"/>
  <c r="W504" i="4"/>
  <c r="X504" i="4"/>
  <c r="Y504" i="4"/>
  <c r="AB504" i="4"/>
  <c r="AD504" i="4"/>
  <c r="AE504" i="4"/>
  <c r="AH504" i="4"/>
  <c r="AJ504" i="4"/>
  <c r="AK504" i="4"/>
  <c r="AL504" i="4"/>
  <c r="AM504" i="4"/>
  <c r="AN504" i="4"/>
  <c r="AO504" i="4"/>
  <c r="AP504" i="4"/>
  <c r="AQ504" i="4"/>
  <c r="AR504" i="4"/>
  <c r="AS504" i="4"/>
  <c r="AT504" i="4"/>
  <c r="R506" i="4"/>
  <c r="R507" i="4"/>
  <c r="R508" i="4"/>
  <c r="R509" i="4"/>
  <c r="R505" i="4"/>
  <c r="K506" i="4"/>
  <c r="K507" i="4"/>
  <c r="K508" i="4"/>
  <c r="K509" i="4"/>
  <c r="K505" i="4"/>
  <c r="K503" i="4"/>
  <c r="K502" i="4"/>
  <c r="K501" i="4"/>
  <c r="R504" i="4" l="1"/>
  <c r="AG504" i="4"/>
  <c r="AA507" i="4"/>
  <c r="AA504" i="4" s="1"/>
  <c r="AF504" i="4"/>
  <c r="K552" i="4"/>
  <c r="K631" i="4"/>
  <c r="K630" i="4"/>
  <c r="K632" i="4"/>
  <c r="I551" i="4" l="1"/>
  <c r="R551" i="4" l="1"/>
  <c r="K551" i="4"/>
  <c r="W551" i="4" l="1"/>
  <c r="L594" i="4" l="1"/>
  <c r="L593" i="4" s="1"/>
  <c r="I593" i="4" l="1"/>
  <c r="L592" i="4"/>
  <c r="L591" i="4" s="1"/>
  <c r="Q480" i="4"/>
  <c r="R480" i="4"/>
  <c r="S480" i="4"/>
  <c r="N480" i="4"/>
  <c r="O480" i="4"/>
  <c r="AF676" i="4"/>
  <c r="AF480" i="4" s="1"/>
  <c r="U480" i="4"/>
  <c r="T678" i="4"/>
  <c r="T679" i="4"/>
  <c r="T680" i="4"/>
  <c r="T677" i="4"/>
  <c r="J678" i="4"/>
  <c r="J679" i="4"/>
  <c r="J681" i="4"/>
  <c r="J682" i="4"/>
  <c r="I592" i="4" l="1"/>
  <c r="T676" i="4"/>
  <c r="T480" i="4" s="1"/>
  <c r="R503" i="4"/>
  <c r="R501" i="4"/>
  <c r="L586" i="4" l="1"/>
  <c r="L585" i="4" s="1"/>
  <c r="AI586" i="4"/>
  <c r="I587" i="4"/>
  <c r="Q587" i="4" s="1"/>
  <c r="K587" i="4"/>
  <c r="K586" i="4" s="1"/>
  <c r="K585" i="4" s="1"/>
  <c r="K648" i="4"/>
  <c r="X494" i="4"/>
  <c r="X493" i="4"/>
  <c r="R494" i="4"/>
  <c r="R493" i="4"/>
  <c r="S492" i="4"/>
  <c r="S491" i="4" s="1"/>
  <c r="S490" i="4" s="1"/>
  <c r="S459" i="4" s="1"/>
  <c r="T492" i="4"/>
  <c r="T491" i="4" s="1"/>
  <c r="T490" i="4" s="1"/>
  <c r="U492" i="4"/>
  <c r="U491" i="4" s="1"/>
  <c r="U490" i="4" s="1"/>
  <c r="U459" i="4" s="1"/>
  <c r="V492" i="4"/>
  <c r="V491" i="4" s="1"/>
  <c r="V490" i="4" s="1"/>
  <c r="V459" i="4" s="1"/>
  <c r="W492" i="4"/>
  <c r="W491" i="4" s="1"/>
  <c r="W490" i="4" s="1"/>
  <c r="W459" i="4" s="1"/>
  <c r="Y492" i="4"/>
  <c r="Y491" i="4" s="1"/>
  <c r="Y490" i="4" s="1"/>
  <c r="Y459" i="4" s="1"/>
  <c r="Z492" i="4"/>
  <c r="Z491" i="4" s="1"/>
  <c r="Z490" i="4" s="1"/>
  <c r="Z459" i="4" s="1"/>
  <c r="AA492" i="4"/>
  <c r="AA491" i="4" s="1"/>
  <c r="AA490" i="4" s="1"/>
  <c r="AB492" i="4"/>
  <c r="AB491" i="4" s="1"/>
  <c r="AB490" i="4" s="1"/>
  <c r="AB459" i="4" s="1"/>
  <c r="AE492" i="4"/>
  <c r="AE491" i="4" s="1"/>
  <c r="AE490" i="4" s="1"/>
  <c r="AE459" i="4" s="1"/>
  <c r="AF492" i="4"/>
  <c r="AF491" i="4" s="1"/>
  <c r="AF490" i="4" s="1"/>
  <c r="AF459" i="4" s="1"/>
  <c r="AG492" i="4"/>
  <c r="AG491" i="4" s="1"/>
  <c r="AG490" i="4" s="1"/>
  <c r="AG459" i="4" s="1"/>
  <c r="AH492" i="4"/>
  <c r="AH491" i="4" s="1"/>
  <c r="AH490" i="4" s="1"/>
  <c r="AJ492" i="4"/>
  <c r="AJ491" i="4" s="1"/>
  <c r="AJ490" i="4" s="1"/>
  <c r="AJ459" i="4" s="1"/>
  <c r="AK492" i="4"/>
  <c r="AK491" i="4" s="1"/>
  <c r="AK490" i="4" s="1"/>
  <c r="AK459" i="4" s="1"/>
  <c r="AL492" i="4"/>
  <c r="AL491" i="4" s="1"/>
  <c r="AL490" i="4" s="1"/>
  <c r="AL459" i="4" s="1"/>
  <c r="AM492" i="4"/>
  <c r="AM491" i="4" s="1"/>
  <c r="AM490" i="4" s="1"/>
  <c r="AM459" i="4" s="1"/>
  <c r="AN492" i="4"/>
  <c r="AN491" i="4" s="1"/>
  <c r="AN490" i="4" s="1"/>
  <c r="AN459" i="4" s="1"/>
  <c r="R488" i="4"/>
  <c r="S487" i="4"/>
  <c r="T487" i="4"/>
  <c r="U487" i="4"/>
  <c r="V487" i="4"/>
  <c r="Y487" i="4"/>
  <c r="Z487" i="4"/>
  <c r="AA487" i="4"/>
  <c r="AB487" i="4"/>
  <c r="AD487" i="4"/>
  <c r="AE487" i="4"/>
  <c r="AF487" i="4"/>
  <c r="AG487" i="4"/>
  <c r="AH487" i="4"/>
  <c r="AI487" i="4"/>
  <c r="AJ487" i="4"/>
  <c r="AK487" i="4"/>
  <c r="AL487" i="4"/>
  <c r="AM487" i="4"/>
  <c r="AN487" i="4"/>
  <c r="AO487" i="4"/>
  <c r="AP487" i="4"/>
  <c r="AQ487" i="4"/>
  <c r="AR487" i="4"/>
  <c r="AS487" i="4"/>
  <c r="AT487" i="4"/>
  <c r="R485" i="4"/>
  <c r="S484" i="4"/>
  <c r="T484" i="4"/>
  <c r="U484" i="4"/>
  <c r="V484" i="4"/>
  <c r="Y484" i="4"/>
  <c r="Z484" i="4"/>
  <c r="AA484" i="4"/>
  <c r="AB484" i="4"/>
  <c r="AD484" i="4"/>
  <c r="AE484" i="4"/>
  <c r="AF484" i="4"/>
  <c r="AG484" i="4"/>
  <c r="AH484" i="4"/>
  <c r="AI484" i="4"/>
  <c r="AJ484" i="4"/>
  <c r="AK484" i="4"/>
  <c r="AL484" i="4"/>
  <c r="AM484" i="4"/>
  <c r="AN484" i="4"/>
  <c r="AO484" i="4"/>
  <c r="AP484" i="4"/>
  <c r="AQ484" i="4"/>
  <c r="AR484" i="4"/>
  <c r="AS484" i="4"/>
  <c r="AT484" i="4"/>
  <c r="R476" i="4"/>
  <c r="S476" i="4"/>
  <c r="T476" i="4"/>
  <c r="U476" i="4"/>
  <c r="V476" i="4"/>
  <c r="W476" i="4"/>
  <c r="X476" i="4"/>
  <c r="Y476" i="4"/>
  <c r="Z476" i="4"/>
  <c r="AA476" i="4"/>
  <c r="AB476" i="4"/>
  <c r="AC476" i="4"/>
  <c r="AD476" i="4"/>
  <c r="AE476" i="4"/>
  <c r="AF476" i="4"/>
  <c r="AG476" i="4"/>
  <c r="AH476" i="4"/>
  <c r="AI476" i="4"/>
  <c r="AJ476" i="4"/>
  <c r="AK476" i="4"/>
  <c r="AL476" i="4"/>
  <c r="AM476" i="4"/>
  <c r="AN476" i="4"/>
  <c r="R474" i="4"/>
  <c r="S474" i="4"/>
  <c r="U474" i="4"/>
  <c r="W474" i="4"/>
  <c r="X474" i="4"/>
  <c r="Y474" i="4"/>
  <c r="Z474" i="4"/>
  <c r="AA474" i="4"/>
  <c r="AB474" i="4"/>
  <c r="AC474" i="4"/>
  <c r="AD474" i="4"/>
  <c r="AE474" i="4"/>
  <c r="AF474" i="4"/>
  <c r="AG474" i="4"/>
  <c r="AH474" i="4"/>
  <c r="AI474" i="4"/>
  <c r="AJ474" i="4"/>
  <c r="AK474" i="4"/>
  <c r="AL474" i="4"/>
  <c r="AM474" i="4"/>
  <c r="AN474" i="4"/>
  <c r="AO474" i="4"/>
  <c r="AP474" i="4"/>
  <c r="AQ474" i="4"/>
  <c r="AR474" i="4"/>
  <c r="AS474" i="4"/>
  <c r="AT474" i="4"/>
  <c r="R472" i="4"/>
  <c r="S472" i="4"/>
  <c r="T472" i="4"/>
  <c r="U472" i="4"/>
  <c r="V472" i="4"/>
  <c r="W472" i="4"/>
  <c r="X472" i="4"/>
  <c r="Y472" i="4"/>
  <c r="Z472" i="4"/>
  <c r="AA472" i="4"/>
  <c r="AB472" i="4"/>
  <c r="AC472" i="4"/>
  <c r="AD472" i="4"/>
  <c r="AE472" i="4"/>
  <c r="AF472" i="4"/>
  <c r="AG472" i="4"/>
  <c r="AH472" i="4"/>
  <c r="AI472" i="4"/>
  <c r="AJ472" i="4"/>
  <c r="AK472" i="4"/>
  <c r="AL472" i="4"/>
  <c r="AM472" i="4"/>
  <c r="AN472" i="4"/>
  <c r="R466" i="4"/>
  <c r="S466" i="4"/>
  <c r="U466" i="4"/>
  <c r="W466" i="4"/>
  <c r="X466" i="4"/>
  <c r="Y466" i="4"/>
  <c r="Z466" i="4"/>
  <c r="AA466" i="4"/>
  <c r="AB466" i="4"/>
  <c r="AC466" i="4"/>
  <c r="AD466" i="4"/>
  <c r="AE466" i="4"/>
  <c r="AF466" i="4"/>
  <c r="AG466" i="4"/>
  <c r="AH466" i="4"/>
  <c r="AI466" i="4"/>
  <c r="AJ466" i="4"/>
  <c r="AK466" i="4"/>
  <c r="AL466" i="4"/>
  <c r="AM466" i="4"/>
  <c r="AN466" i="4"/>
  <c r="AO466" i="4"/>
  <c r="AP466" i="4"/>
  <c r="AQ466" i="4"/>
  <c r="AR466" i="4"/>
  <c r="AS466" i="4"/>
  <c r="AT466" i="4"/>
  <c r="R464" i="4"/>
  <c r="S464" i="4"/>
  <c r="T464" i="4"/>
  <c r="U464" i="4"/>
  <c r="V464" i="4"/>
  <c r="W464" i="4"/>
  <c r="X464" i="4"/>
  <c r="Y464" i="4"/>
  <c r="Z464" i="4"/>
  <c r="AA464" i="4"/>
  <c r="AB464" i="4"/>
  <c r="AC464" i="4"/>
  <c r="AD464" i="4"/>
  <c r="AE464" i="4"/>
  <c r="AF464" i="4"/>
  <c r="AG464" i="4"/>
  <c r="AH464" i="4"/>
  <c r="AI464" i="4"/>
  <c r="AJ464" i="4"/>
  <c r="AK464" i="4"/>
  <c r="AL464" i="4"/>
  <c r="AM464" i="4"/>
  <c r="AN464" i="4"/>
  <c r="AO464" i="4"/>
  <c r="AP464" i="4"/>
  <c r="AQ464" i="4"/>
  <c r="AR464" i="4"/>
  <c r="AS464" i="4"/>
  <c r="AT464" i="4"/>
  <c r="L672" i="4"/>
  <c r="K671" i="4"/>
  <c r="K670" i="4" s="1"/>
  <c r="X673" i="4"/>
  <c r="X672" i="4" s="1"/>
  <c r="S672" i="4"/>
  <c r="T672" i="4"/>
  <c r="U672" i="4"/>
  <c r="V672" i="4"/>
  <c r="W672" i="4"/>
  <c r="Z672" i="4"/>
  <c r="AA672" i="4"/>
  <c r="AB672" i="4"/>
  <c r="AF672" i="4"/>
  <c r="AG672" i="4"/>
  <c r="AH672" i="4"/>
  <c r="AJ672" i="4"/>
  <c r="AL672" i="4"/>
  <c r="AM672" i="4"/>
  <c r="AN672" i="4"/>
  <c r="Y669" i="4"/>
  <c r="S669" i="4"/>
  <c r="U669" i="4"/>
  <c r="V669" i="4"/>
  <c r="Z669" i="4"/>
  <c r="AA669" i="4"/>
  <c r="AB669" i="4"/>
  <c r="AC669" i="4"/>
  <c r="AD669" i="4"/>
  <c r="AE669" i="4"/>
  <c r="AF669" i="4"/>
  <c r="AG669" i="4"/>
  <c r="AH669" i="4"/>
  <c r="AJ669" i="4"/>
  <c r="AL669" i="4"/>
  <c r="AM669" i="4"/>
  <c r="AN669" i="4"/>
  <c r="T669" i="4"/>
  <c r="AO669" i="4"/>
  <c r="AP669" i="4"/>
  <c r="AQ669" i="4"/>
  <c r="AR669" i="4"/>
  <c r="AS669" i="4"/>
  <c r="AT669" i="4"/>
  <c r="X664" i="4"/>
  <c r="X663" i="4" s="1"/>
  <c r="X661" i="4" s="1"/>
  <c r="R664" i="4"/>
  <c r="R663" i="4" s="1"/>
  <c r="R661" i="4" s="1"/>
  <c r="Q663" i="4"/>
  <c r="Q661" i="4" s="1"/>
  <c r="S663" i="4"/>
  <c r="S661" i="4" s="1"/>
  <c r="T663" i="4"/>
  <c r="T661" i="4" s="1"/>
  <c r="U663" i="4"/>
  <c r="U661" i="4" s="1"/>
  <c r="V663" i="4"/>
  <c r="V661" i="4" s="1"/>
  <c r="W663" i="4"/>
  <c r="W661" i="4" s="1"/>
  <c r="Y663" i="4"/>
  <c r="Y661" i="4" s="1"/>
  <c r="Z663" i="4"/>
  <c r="Z661" i="4" s="1"/>
  <c r="AA663" i="4"/>
  <c r="AA661" i="4" s="1"/>
  <c r="AB663" i="4"/>
  <c r="AB661" i="4" s="1"/>
  <c r="AE663" i="4"/>
  <c r="AE661" i="4" s="1"/>
  <c r="AF663" i="4"/>
  <c r="AF661" i="4" s="1"/>
  <c r="AG663" i="4"/>
  <c r="AG661" i="4" s="1"/>
  <c r="AH663" i="4"/>
  <c r="AH661" i="4" s="1"/>
  <c r="AJ663" i="4"/>
  <c r="AJ661" i="4" s="1"/>
  <c r="AK663" i="4"/>
  <c r="AK661" i="4" s="1"/>
  <c r="AL663" i="4"/>
  <c r="AL661" i="4" s="1"/>
  <c r="AM663" i="4"/>
  <c r="AM661" i="4" s="1"/>
  <c r="AN663" i="4"/>
  <c r="AN661" i="4" s="1"/>
  <c r="AO663" i="4"/>
  <c r="AO661" i="4" s="1"/>
  <c r="AP663" i="4"/>
  <c r="AP661" i="4" s="1"/>
  <c r="AQ663" i="4"/>
  <c r="AQ661" i="4" s="1"/>
  <c r="AR663" i="4"/>
  <c r="AR661" i="4" s="1"/>
  <c r="AS663" i="4"/>
  <c r="AS661" i="4" s="1"/>
  <c r="AT663" i="4"/>
  <c r="AT661" i="4" s="1"/>
  <c r="AD659" i="4"/>
  <c r="S656" i="4"/>
  <c r="S655" i="4" s="1"/>
  <c r="T656" i="4"/>
  <c r="T655" i="4" s="1"/>
  <c r="U656" i="4"/>
  <c r="U655" i="4" s="1"/>
  <c r="V656" i="4"/>
  <c r="V655" i="4" s="1"/>
  <c r="Y656" i="4"/>
  <c r="Y655" i="4" s="1"/>
  <c r="Z656" i="4"/>
  <c r="Z655" i="4" s="1"/>
  <c r="AA656" i="4"/>
  <c r="AA655" i="4" s="1"/>
  <c r="AA654" i="4" s="1"/>
  <c r="AA653" i="4" s="1"/>
  <c r="AB656" i="4"/>
  <c r="AB655" i="4" s="1"/>
  <c r="AB654" i="4" s="1"/>
  <c r="AB653" i="4" s="1"/>
  <c r="AD656" i="4"/>
  <c r="AD655" i="4" s="1"/>
  <c r="AE656" i="4"/>
  <c r="AE655" i="4" s="1"/>
  <c r="AF656" i="4"/>
  <c r="AF655" i="4" s="1"/>
  <c r="AF654" i="4" s="1"/>
  <c r="AF653" i="4" s="1"/>
  <c r="AG656" i="4"/>
  <c r="AG655" i="4" s="1"/>
  <c r="AH656" i="4"/>
  <c r="AH655" i="4" s="1"/>
  <c r="AJ656" i="4"/>
  <c r="AJ655" i="4" s="1"/>
  <c r="AK656" i="4"/>
  <c r="AK655" i="4" s="1"/>
  <c r="AL656" i="4"/>
  <c r="AL655" i="4" s="1"/>
  <c r="AM656" i="4"/>
  <c r="AM655" i="4" s="1"/>
  <c r="AN656" i="4"/>
  <c r="AN655" i="4" s="1"/>
  <c r="AN654" i="4" s="1"/>
  <c r="AN653" i="4" s="1"/>
  <c r="AO656" i="4"/>
  <c r="AP656" i="4"/>
  <c r="AQ656" i="4"/>
  <c r="AS656" i="4"/>
  <c r="AT656" i="4"/>
  <c r="S647" i="4"/>
  <c r="T647" i="4"/>
  <c r="U647" i="4"/>
  <c r="V647" i="4"/>
  <c r="Y647" i="4"/>
  <c r="Z647" i="4"/>
  <c r="AA647" i="4"/>
  <c r="AB647" i="4"/>
  <c r="AD647" i="4"/>
  <c r="AE647" i="4"/>
  <c r="AF647" i="4"/>
  <c r="AG647" i="4"/>
  <c r="AH647" i="4"/>
  <c r="AJ647" i="4"/>
  <c r="AK647" i="4"/>
  <c r="AL647" i="4"/>
  <c r="AM647" i="4"/>
  <c r="AN647" i="4"/>
  <c r="AO647" i="4"/>
  <c r="AO644" i="4" s="1"/>
  <c r="AP647" i="4"/>
  <c r="AP644" i="4" s="1"/>
  <c r="AQ647" i="4"/>
  <c r="AQ644" i="4" s="1"/>
  <c r="AR647" i="4"/>
  <c r="AR644" i="4" s="1"/>
  <c r="AS647" i="4"/>
  <c r="AS644" i="4" s="1"/>
  <c r="AT647" i="4"/>
  <c r="AT644" i="4" s="1"/>
  <c r="R646" i="4"/>
  <c r="R645" i="4" s="1"/>
  <c r="S645" i="4"/>
  <c r="T645" i="4"/>
  <c r="T644" i="4" s="1"/>
  <c r="T643" i="4" s="1"/>
  <c r="U645" i="4"/>
  <c r="V645" i="4"/>
  <c r="V644" i="4" s="1"/>
  <c r="V643" i="4" s="1"/>
  <c r="Y645" i="4"/>
  <c r="Z645" i="4"/>
  <c r="AA645" i="4"/>
  <c r="AB645" i="4"/>
  <c r="AD645" i="4"/>
  <c r="AE645" i="4"/>
  <c r="AF645" i="4"/>
  <c r="AG645" i="4"/>
  <c r="AH645" i="4"/>
  <c r="AJ645" i="4"/>
  <c r="AK645" i="4"/>
  <c r="AL645" i="4"/>
  <c r="AM645" i="4"/>
  <c r="AN645" i="4"/>
  <c r="S640" i="4"/>
  <c r="T640" i="4"/>
  <c r="U640" i="4"/>
  <c r="V640" i="4"/>
  <c r="Y640" i="4"/>
  <c r="Z640" i="4"/>
  <c r="AA640" i="4"/>
  <c r="AB640" i="4"/>
  <c r="AD640" i="4"/>
  <c r="AE640" i="4"/>
  <c r="AF640" i="4"/>
  <c r="AG640" i="4"/>
  <c r="AH640" i="4"/>
  <c r="AJ640" i="4"/>
  <c r="AK640" i="4"/>
  <c r="AL640" i="4"/>
  <c r="AM640" i="4"/>
  <c r="AN640" i="4"/>
  <c r="S638" i="4"/>
  <c r="T638" i="4"/>
  <c r="U638" i="4"/>
  <c r="V638" i="4"/>
  <c r="Y638" i="4"/>
  <c r="Z638" i="4"/>
  <c r="AA638" i="4"/>
  <c r="AB638" i="4"/>
  <c r="AD638" i="4"/>
  <c r="AE638" i="4"/>
  <c r="AF638" i="4"/>
  <c r="AG638" i="4"/>
  <c r="AH638" i="4"/>
  <c r="AJ638" i="4"/>
  <c r="AK638" i="4"/>
  <c r="AL638" i="4"/>
  <c r="AM638" i="4"/>
  <c r="AN638" i="4"/>
  <c r="T629" i="4"/>
  <c r="U629" i="4"/>
  <c r="V629" i="4"/>
  <c r="Z629" i="4"/>
  <c r="AA629" i="4"/>
  <c r="AB629" i="4"/>
  <c r="AD629" i="4"/>
  <c r="AE629" i="4"/>
  <c r="AF629" i="4"/>
  <c r="AG629" i="4"/>
  <c r="AH629" i="4"/>
  <c r="AJ629" i="4"/>
  <c r="AK629" i="4"/>
  <c r="AL629" i="4"/>
  <c r="AM629" i="4"/>
  <c r="AN629" i="4"/>
  <c r="T627" i="4"/>
  <c r="T626" i="4" s="1"/>
  <c r="U627" i="4"/>
  <c r="U626" i="4" s="1"/>
  <c r="V627" i="4"/>
  <c r="V626" i="4" s="1"/>
  <c r="Z627" i="4"/>
  <c r="Z626" i="4" s="1"/>
  <c r="AA627" i="4"/>
  <c r="AA626" i="4" s="1"/>
  <c r="AB627" i="4"/>
  <c r="AB626" i="4" s="1"/>
  <c r="AD627" i="4"/>
  <c r="AD626" i="4" s="1"/>
  <c r="AE627" i="4"/>
  <c r="AE626" i="4" s="1"/>
  <c r="AF627" i="4"/>
  <c r="AF626" i="4" s="1"/>
  <c r="AG627" i="4"/>
  <c r="AG626" i="4" s="1"/>
  <c r="AH627" i="4"/>
  <c r="AH626" i="4" s="1"/>
  <c r="AJ627" i="4"/>
  <c r="AJ626" i="4" s="1"/>
  <c r="AK627" i="4"/>
  <c r="AK626" i="4" s="1"/>
  <c r="AL627" i="4"/>
  <c r="AL626" i="4" s="1"/>
  <c r="AM627" i="4"/>
  <c r="AM626" i="4" s="1"/>
  <c r="AN627" i="4"/>
  <c r="AN626" i="4" s="1"/>
  <c r="AO627" i="4"/>
  <c r="AP627" i="4"/>
  <c r="AQ627" i="4"/>
  <c r="AR627" i="4"/>
  <c r="AS627" i="4"/>
  <c r="AT627" i="4"/>
  <c r="S624" i="4"/>
  <c r="S623" i="4" s="1"/>
  <c r="S622" i="4" s="1"/>
  <c r="T624" i="4"/>
  <c r="T623" i="4" s="1"/>
  <c r="T622" i="4" s="1"/>
  <c r="U624" i="4"/>
  <c r="U623" i="4" s="1"/>
  <c r="U622" i="4" s="1"/>
  <c r="V624" i="4"/>
  <c r="V623" i="4" s="1"/>
  <c r="V622" i="4" s="1"/>
  <c r="Y624" i="4"/>
  <c r="Y623" i="4" s="1"/>
  <c r="Z624" i="4"/>
  <c r="Z623" i="4" s="1"/>
  <c r="AA624" i="4"/>
  <c r="AA623" i="4" s="1"/>
  <c r="AA622" i="4" s="1"/>
  <c r="AB624" i="4"/>
  <c r="AB623" i="4" s="1"/>
  <c r="AB622" i="4" s="1"/>
  <c r="AD624" i="4"/>
  <c r="AD623" i="4" s="1"/>
  <c r="AD622" i="4" s="1"/>
  <c r="AE624" i="4"/>
  <c r="AE623" i="4" s="1"/>
  <c r="AF624" i="4"/>
  <c r="AF623" i="4" s="1"/>
  <c r="AG624" i="4"/>
  <c r="AG623" i="4" s="1"/>
  <c r="AH624" i="4"/>
  <c r="AH623" i="4" s="1"/>
  <c r="AI624" i="4"/>
  <c r="AI623" i="4" s="1"/>
  <c r="AJ624" i="4"/>
  <c r="AJ623" i="4" s="1"/>
  <c r="AK624" i="4"/>
  <c r="AK623" i="4" s="1"/>
  <c r="AL624" i="4"/>
  <c r="AL623" i="4" s="1"/>
  <c r="AM624" i="4"/>
  <c r="AM623" i="4" s="1"/>
  <c r="AN624" i="4"/>
  <c r="AN623" i="4" s="1"/>
  <c r="AO623" i="4"/>
  <c r="AP623" i="4"/>
  <c r="AQ623" i="4"/>
  <c r="AR623" i="4"/>
  <c r="AS623" i="4"/>
  <c r="AT623" i="4"/>
  <c r="AD618" i="4"/>
  <c r="X618" i="4"/>
  <c r="AU614" i="4"/>
  <c r="S617" i="4"/>
  <c r="S616" i="4"/>
  <c r="R615" i="4"/>
  <c r="T615" i="4"/>
  <c r="T614" i="4" s="1"/>
  <c r="U615" i="4"/>
  <c r="V615" i="4"/>
  <c r="W615" i="4"/>
  <c r="X615" i="4"/>
  <c r="Y615" i="4"/>
  <c r="Z615" i="4"/>
  <c r="Z614" i="4" s="1"/>
  <c r="AA615" i="4"/>
  <c r="AA614" i="4" s="1"/>
  <c r="AB615" i="4"/>
  <c r="AB614" i="4" s="1"/>
  <c r="AC615" i="4"/>
  <c r="AD615" i="4"/>
  <c r="AE615" i="4"/>
  <c r="AF615" i="4"/>
  <c r="AF614" i="4" s="1"/>
  <c r="AG615" i="4"/>
  <c r="AH615" i="4"/>
  <c r="AI615" i="4"/>
  <c r="AJ615" i="4"/>
  <c r="AK615" i="4"/>
  <c r="AL615" i="4"/>
  <c r="AM615" i="4"/>
  <c r="AN615" i="4"/>
  <c r="AO615" i="4"/>
  <c r="AP615" i="4"/>
  <c r="AQ615" i="4"/>
  <c r="AR615" i="4"/>
  <c r="AS615" i="4"/>
  <c r="AT615" i="4"/>
  <c r="S612" i="4"/>
  <c r="S613" i="4"/>
  <c r="S611" i="4"/>
  <c r="R610" i="4"/>
  <c r="R609" i="4" s="1"/>
  <c r="R608" i="4" s="1"/>
  <c r="T610" i="4"/>
  <c r="T609" i="4" s="1"/>
  <c r="T608" i="4" s="1"/>
  <c r="U610" i="4"/>
  <c r="V610" i="4"/>
  <c r="V609" i="4" s="1"/>
  <c r="V608" i="4" s="1"/>
  <c r="W610" i="4"/>
  <c r="W609" i="4" s="1"/>
  <c r="W608" i="4" s="1"/>
  <c r="X610" i="4"/>
  <c r="X609" i="4" s="1"/>
  <c r="X608" i="4" s="1"/>
  <c r="Y610" i="4"/>
  <c r="Y609" i="4" s="1"/>
  <c r="Y608" i="4" s="1"/>
  <c r="Z610" i="4"/>
  <c r="Z609" i="4" s="1"/>
  <c r="Z608" i="4" s="1"/>
  <c r="AA610" i="4"/>
  <c r="AA609" i="4" s="1"/>
  <c r="AA608" i="4" s="1"/>
  <c r="AB610" i="4"/>
  <c r="AB609" i="4" s="1"/>
  <c r="AB608" i="4" s="1"/>
  <c r="AD610" i="4"/>
  <c r="AD609" i="4" s="1"/>
  <c r="AD608" i="4" s="1"/>
  <c r="AE610" i="4"/>
  <c r="AE609" i="4" s="1"/>
  <c r="AE608" i="4" s="1"/>
  <c r="AF610" i="4"/>
  <c r="AF609" i="4" s="1"/>
  <c r="AF608" i="4" s="1"/>
  <c r="AG610" i="4"/>
  <c r="AG609" i="4" s="1"/>
  <c r="AG608" i="4" s="1"/>
  <c r="AH610" i="4"/>
  <c r="AH609" i="4" s="1"/>
  <c r="AH608" i="4" s="1"/>
  <c r="AJ610" i="4"/>
  <c r="AJ609" i="4" s="1"/>
  <c r="AJ608" i="4" s="1"/>
  <c r="AK610" i="4"/>
  <c r="AK609" i="4" s="1"/>
  <c r="AK608" i="4" s="1"/>
  <c r="AL610" i="4"/>
  <c r="AL609" i="4" s="1"/>
  <c r="AL608" i="4" s="1"/>
  <c r="AM610" i="4"/>
  <c r="AM609" i="4" s="1"/>
  <c r="AM608" i="4" s="1"/>
  <c r="AN610" i="4"/>
  <c r="AN609" i="4" s="1"/>
  <c r="AN608" i="4" s="1"/>
  <c r="AO610" i="4"/>
  <c r="AO609" i="4" s="1"/>
  <c r="AO608" i="4" s="1"/>
  <c r="AP610" i="4"/>
  <c r="AP609" i="4" s="1"/>
  <c r="AP608" i="4" s="1"/>
  <c r="AQ610" i="4"/>
  <c r="AQ609" i="4" s="1"/>
  <c r="AQ608" i="4" s="1"/>
  <c r="AR610" i="4"/>
  <c r="AR609" i="4" s="1"/>
  <c r="AR608" i="4" s="1"/>
  <c r="AS610" i="4"/>
  <c r="AS609" i="4" s="1"/>
  <c r="AS608" i="4" s="1"/>
  <c r="AT610" i="4"/>
  <c r="AT609" i="4" s="1"/>
  <c r="AT608" i="4" s="1"/>
  <c r="U609" i="4"/>
  <c r="U608" i="4" s="1"/>
  <c r="T603" i="4"/>
  <c r="U603" i="4"/>
  <c r="V603" i="4"/>
  <c r="Z603" i="4"/>
  <c r="AA603" i="4"/>
  <c r="AB603" i="4"/>
  <c r="AD603" i="4"/>
  <c r="AE603" i="4"/>
  <c r="AF603" i="4"/>
  <c r="AG603" i="4"/>
  <c r="AH603" i="4"/>
  <c r="AJ603" i="4"/>
  <c r="AK603" i="4"/>
  <c r="AL603" i="4"/>
  <c r="AM603" i="4"/>
  <c r="AN603" i="4"/>
  <c r="AO603" i="4"/>
  <c r="AP603" i="4"/>
  <c r="AQ603" i="4"/>
  <c r="AR603" i="4"/>
  <c r="AS603" i="4"/>
  <c r="AT603" i="4"/>
  <c r="S601" i="4"/>
  <c r="S600" i="4" s="1"/>
  <c r="T601" i="4"/>
  <c r="T600" i="4" s="1"/>
  <c r="U601" i="4"/>
  <c r="U600" i="4" s="1"/>
  <c r="V601" i="4"/>
  <c r="V600" i="4" s="1"/>
  <c r="Y601" i="4"/>
  <c r="Y600" i="4" s="1"/>
  <c r="Z601" i="4"/>
  <c r="Z600" i="4" s="1"/>
  <c r="Z599" i="4" s="1"/>
  <c r="Z597" i="4" s="1"/>
  <c r="AA601" i="4"/>
  <c r="AA600" i="4" s="1"/>
  <c r="AA599" i="4" s="1"/>
  <c r="AA597" i="4" s="1"/>
  <c r="AB601" i="4"/>
  <c r="AB600" i="4" s="1"/>
  <c r="AB599" i="4" s="1"/>
  <c r="AB597" i="4" s="1"/>
  <c r="AD601" i="4"/>
  <c r="AD600" i="4" s="1"/>
  <c r="AD599" i="4" s="1"/>
  <c r="AD597" i="4" s="1"/>
  <c r="AE601" i="4"/>
  <c r="AE600" i="4" s="1"/>
  <c r="AF601" i="4"/>
  <c r="AF600" i="4" s="1"/>
  <c r="AF599" i="4" s="1"/>
  <c r="AF597" i="4" s="1"/>
  <c r="AG601" i="4"/>
  <c r="AG600" i="4" s="1"/>
  <c r="AH601" i="4"/>
  <c r="AH600" i="4" s="1"/>
  <c r="AH599" i="4" s="1"/>
  <c r="AH597" i="4" s="1"/>
  <c r="AJ601" i="4"/>
  <c r="AJ600" i="4" s="1"/>
  <c r="AJ599" i="4" s="1"/>
  <c r="AJ597" i="4" s="1"/>
  <c r="AK601" i="4"/>
  <c r="AK600" i="4" s="1"/>
  <c r="AK599" i="4" s="1"/>
  <c r="AK597" i="4" s="1"/>
  <c r="AL601" i="4"/>
  <c r="AL600" i="4" s="1"/>
  <c r="AM601" i="4"/>
  <c r="AM600" i="4" s="1"/>
  <c r="AN601" i="4"/>
  <c r="AN600" i="4" s="1"/>
  <c r="Y591" i="4"/>
  <c r="Z591" i="4"/>
  <c r="AA591" i="4"/>
  <c r="AB591" i="4"/>
  <c r="AD591" i="4"/>
  <c r="AE591" i="4"/>
  <c r="AF591" i="4"/>
  <c r="AG591" i="4"/>
  <c r="AH591" i="4"/>
  <c r="AJ591" i="4"/>
  <c r="AK591" i="4"/>
  <c r="AL591" i="4"/>
  <c r="AM591" i="4"/>
  <c r="AN591" i="4"/>
  <c r="AO591" i="4"/>
  <c r="AP591" i="4"/>
  <c r="AQ591" i="4"/>
  <c r="AR591" i="4"/>
  <c r="AS591" i="4"/>
  <c r="AT591" i="4"/>
  <c r="X590" i="4"/>
  <c r="R590" i="4"/>
  <c r="S588" i="4"/>
  <c r="T588" i="4"/>
  <c r="U588" i="4"/>
  <c r="V588" i="4"/>
  <c r="Y588" i="4"/>
  <c r="Z588" i="4"/>
  <c r="AA588" i="4"/>
  <c r="AB588" i="4"/>
  <c r="AE588" i="4"/>
  <c r="AF588" i="4"/>
  <c r="AG588" i="4"/>
  <c r="AH588" i="4"/>
  <c r="AI588" i="4"/>
  <c r="AJ588" i="4"/>
  <c r="AK588" i="4"/>
  <c r="AL588" i="4"/>
  <c r="AM588" i="4"/>
  <c r="AN588" i="4"/>
  <c r="AO588" i="4"/>
  <c r="AP588" i="4"/>
  <c r="AQ588" i="4"/>
  <c r="AR588" i="4"/>
  <c r="AS588" i="4"/>
  <c r="AT588" i="4"/>
  <c r="P586" i="4"/>
  <c r="P585" i="4" s="1"/>
  <c r="S586" i="4"/>
  <c r="S585" i="4" s="1"/>
  <c r="T586" i="4"/>
  <c r="T585" i="4" s="1"/>
  <c r="U586" i="4"/>
  <c r="U585" i="4" s="1"/>
  <c r="V586" i="4"/>
  <c r="V585" i="4" s="1"/>
  <c r="Y586" i="4"/>
  <c r="Z586" i="4"/>
  <c r="AA586" i="4"/>
  <c r="AB586" i="4"/>
  <c r="AD586" i="4"/>
  <c r="AE586" i="4"/>
  <c r="AE585" i="4" s="1"/>
  <c r="AF586" i="4"/>
  <c r="AG586" i="4"/>
  <c r="AG585" i="4" s="1"/>
  <c r="AG584" i="4" s="1"/>
  <c r="AG583" i="4" s="1"/>
  <c r="AH586" i="4"/>
  <c r="AH585" i="4" s="1"/>
  <c r="AH584" i="4" s="1"/>
  <c r="AH583" i="4" s="1"/>
  <c r="AH579" i="4" s="1"/>
  <c r="AJ586" i="4"/>
  <c r="AJ585" i="4" s="1"/>
  <c r="AK586" i="4"/>
  <c r="AL586" i="4"/>
  <c r="AM586" i="4"/>
  <c r="AN586" i="4"/>
  <c r="AO586" i="4"/>
  <c r="AP586" i="4"/>
  <c r="AQ586" i="4"/>
  <c r="AR586" i="4"/>
  <c r="AS586" i="4"/>
  <c r="AT586" i="4"/>
  <c r="AU581" i="4"/>
  <c r="S576" i="4"/>
  <c r="T576" i="4"/>
  <c r="U576" i="4"/>
  <c r="V576" i="4"/>
  <c r="Z576" i="4"/>
  <c r="AA576" i="4"/>
  <c r="AB576" i="4"/>
  <c r="AF576" i="4"/>
  <c r="AG576" i="4"/>
  <c r="AH576" i="4"/>
  <c r="AJ576" i="4"/>
  <c r="AK576" i="4"/>
  <c r="AL576" i="4"/>
  <c r="AM576" i="4"/>
  <c r="AN576" i="4"/>
  <c r="AO576" i="4"/>
  <c r="AP576" i="4"/>
  <c r="AQ576" i="4"/>
  <c r="AR576" i="4"/>
  <c r="AS576" i="4"/>
  <c r="AT576" i="4"/>
  <c r="S574" i="4"/>
  <c r="S573" i="4" s="1"/>
  <c r="T574" i="4"/>
  <c r="T573" i="4" s="1"/>
  <c r="U574" i="4"/>
  <c r="U573" i="4" s="1"/>
  <c r="V574" i="4"/>
  <c r="V573" i="4" s="1"/>
  <c r="Y574" i="4"/>
  <c r="Z574" i="4"/>
  <c r="AA574" i="4"/>
  <c r="AB574" i="4"/>
  <c r="AD574" i="4"/>
  <c r="AE574" i="4"/>
  <c r="AF574" i="4"/>
  <c r="AF573" i="4" s="1"/>
  <c r="AG574" i="4"/>
  <c r="AG573" i="4" s="1"/>
  <c r="AH574" i="4"/>
  <c r="AH573" i="4" s="1"/>
  <c r="AJ574" i="4"/>
  <c r="AK574" i="4"/>
  <c r="AL574" i="4"/>
  <c r="AM574" i="4"/>
  <c r="AN574" i="4"/>
  <c r="AN573" i="4" s="1"/>
  <c r="AE568" i="4"/>
  <c r="P567" i="4"/>
  <c r="P566" i="4" s="1"/>
  <c r="S567" i="4"/>
  <c r="S566" i="4" s="1"/>
  <c r="T567" i="4"/>
  <c r="T566" i="4" s="1"/>
  <c r="U567" i="4"/>
  <c r="U566" i="4" s="1"/>
  <c r="V567" i="4"/>
  <c r="V566" i="4" s="1"/>
  <c r="Z567" i="4"/>
  <c r="AA567" i="4"/>
  <c r="AB567" i="4"/>
  <c r="AC567" i="4"/>
  <c r="AD567" i="4"/>
  <c r="AF567" i="4"/>
  <c r="AG567" i="4"/>
  <c r="AH567" i="4"/>
  <c r="AJ567" i="4"/>
  <c r="AL567" i="4"/>
  <c r="AM567" i="4"/>
  <c r="AN567" i="4"/>
  <c r="AU565" i="4"/>
  <c r="X564" i="4"/>
  <c r="R564" i="4"/>
  <c r="AE563" i="4"/>
  <c r="AE561" i="4" s="1"/>
  <c r="Y563" i="4"/>
  <c r="Y561" i="4" s="1"/>
  <c r="S561" i="4"/>
  <c r="T561" i="4"/>
  <c r="U561" i="4"/>
  <c r="V561" i="4"/>
  <c r="Z561" i="4"/>
  <c r="AA561" i="4"/>
  <c r="AB561" i="4"/>
  <c r="AF561" i="4"/>
  <c r="AG561" i="4"/>
  <c r="AH561" i="4"/>
  <c r="AJ561" i="4"/>
  <c r="AL561" i="4"/>
  <c r="AM561" i="4"/>
  <c r="AN561" i="4"/>
  <c r="S559" i="4"/>
  <c r="T559" i="4"/>
  <c r="U559" i="4"/>
  <c r="V559" i="4"/>
  <c r="Y559" i="4"/>
  <c r="Z559" i="4"/>
  <c r="AA559" i="4"/>
  <c r="AB559" i="4"/>
  <c r="AC559" i="4"/>
  <c r="AD559" i="4"/>
  <c r="AE559" i="4"/>
  <c r="AF559" i="4"/>
  <c r="AG559" i="4"/>
  <c r="AH559" i="4"/>
  <c r="AJ559" i="4"/>
  <c r="AK559" i="4"/>
  <c r="AL559" i="4"/>
  <c r="AM559" i="4"/>
  <c r="AN559" i="4"/>
  <c r="AO559" i="4"/>
  <c r="AP559" i="4"/>
  <c r="AQ559" i="4"/>
  <c r="AR559" i="4"/>
  <c r="AS559" i="4"/>
  <c r="AT559" i="4"/>
  <c r="I558" i="4"/>
  <c r="Q558" i="4" s="1"/>
  <c r="K558" i="4"/>
  <c r="N558" i="4"/>
  <c r="K557" i="4"/>
  <c r="H557" i="4" s="1"/>
  <c r="S556" i="4"/>
  <c r="T556" i="4"/>
  <c r="U556" i="4"/>
  <c r="V556" i="4"/>
  <c r="Y556" i="4"/>
  <c r="Z556" i="4"/>
  <c r="AA556" i="4"/>
  <c r="AB556" i="4"/>
  <c r="AD556" i="4"/>
  <c r="AE556" i="4"/>
  <c r="AF556" i="4"/>
  <c r="AG556" i="4"/>
  <c r="AH556" i="4"/>
  <c r="AJ556" i="4"/>
  <c r="AK556" i="4"/>
  <c r="AL556" i="4"/>
  <c r="AM556" i="4"/>
  <c r="AN556" i="4"/>
  <c r="T550" i="4"/>
  <c r="T548" i="4" s="1"/>
  <c r="T546" i="4" s="1"/>
  <c r="U550" i="4"/>
  <c r="U548" i="4" s="1"/>
  <c r="U546" i="4" s="1"/>
  <c r="V550" i="4"/>
  <c r="V548" i="4" s="1"/>
  <c r="V546" i="4" s="1"/>
  <c r="Z550" i="4"/>
  <c r="Z548" i="4" s="1"/>
  <c r="Z546" i="4" s="1"/>
  <c r="AA550" i="4"/>
  <c r="AA548" i="4" s="1"/>
  <c r="AA546" i="4" s="1"/>
  <c r="AB550" i="4"/>
  <c r="AB548" i="4" s="1"/>
  <c r="AB546" i="4" s="1"/>
  <c r="AD550" i="4"/>
  <c r="AD548" i="4" s="1"/>
  <c r="AD546" i="4" s="1"/>
  <c r="AE550" i="4"/>
  <c r="AE548" i="4" s="1"/>
  <c r="AE546" i="4" s="1"/>
  <c r="AF550" i="4"/>
  <c r="AF548" i="4" s="1"/>
  <c r="AF546" i="4" s="1"/>
  <c r="AG550" i="4"/>
  <c r="AG548" i="4" s="1"/>
  <c r="AG546" i="4" s="1"/>
  <c r="AH550" i="4"/>
  <c r="AH548" i="4" s="1"/>
  <c r="AH546" i="4" s="1"/>
  <c r="AJ550" i="4"/>
  <c r="AJ548" i="4" s="1"/>
  <c r="AJ546" i="4" s="1"/>
  <c r="AK550" i="4"/>
  <c r="AK548" i="4" s="1"/>
  <c r="AK546" i="4" s="1"/>
  <c r="AL550" i="4"/>
  <c r="AL548" i="4" s="1"/>
  <c r="AL546" i="4" s="1"/>
  <c r="AM550" i="4"/>
  <c r="AM548" i="4" s="1"/>
  <c r="AM546" i="4" s="1"/>
  <c r="AN550" i="4"/>
  <c r="AN548" i="4" s="1"/>
  <c r="AN546" i="4" s="1"/>
  <c r="X540" i="4"/>
  <c r="S542" i="4"/>
  <c r="S543" i="4"/>
  <c r="S541" i="4"/>
  <c r="R540" i="4"/>
  <c r="T540" i="4"/>
  <c r="U540" i="4"/>
  <c r="V540" i="4"/>
  <c r="W540" i="4"/>
  <c r="Y540" i="4"/>
  <c r="Z540" i="4"/>
  <c r="AA540" i="4"/>
  <c r="AB540" i="4"/>
  <c r="AD540" i="4"/>
  <c r="AE540" i="4"/>
  <c r="AF540" i="4"/>
  <c r="AG540" i="4"/>
  <c r="AH540" i="4"/>
  <c r="AJ540" i="4"/>
  <c r="AK540" i="4"/>
  <c r="AL540" i="4"/>
  <c r="AM540" i="4"/>
  <c r="AN540" i="4"/>
  <c r="AO540" i="4"/>
  <c r="AP540" i="4"/>
  <c r="AQ540" i="4"/>
  <c r="AR540" i="4"/>
  <c r="AS540" i="4"/>
  <c r="AT540" i="4"/>
  <c r="S539" i="4"/>
  <c r="S538" i="4" s="1"/>
  <c r="R538" i="4"/>
  <c r="T538" i="4"/>
  <c r="U538" i="4"/>
  <c r="V538" i="4"/>
  <c r="W538" i="4"/>
  <c r="X538" i="4"/>
  <c r="Y538" i="4"/>
  <c r="Z538" i="4"/>
  <c r="AA538" i="4"/>
  <c r="AB538" i="4"/>
  <c r="AD538" i="4"/>
  <c r="AE538" i="4"/>
  <c r="AF538" i="4"/>
  <c r="AG538" i="4"/>
  <c r="AH538" i="4"/>
  <c r="AJ538" i="4"/>
  <c r="AK538" i="4"/>
  <c r="AL538" i="4"/>
  <c r="AM538" i="4"/>
  <c r="AN538" i="4"/>
  <c r="AO538" i="4"/>
  <c r="AP538" i="4"/>
  <c r="AQ538" i="4"/>
  <c r="AR538" i="4"/>
  <c r="AS538" i="4"/>
  <c r="AT538" i="4"/>
  <c r="AU538" i="4"/>
  <c r="S537" i="4"/>
  <c r="S536" i="4"/>
  <c r="R535" i="4"/>
  <c r="U535" i="4"/>
  <c r="V535" i="4"/>
  <c r="X535" i="4"/>
  <c r="Y535" i="4"/>
  <c r="AA535" i="4"/>
  <c r="AB535" i="4"/>
  <c r="AD535" i="4"/>
  <c r="AE535" i="4"/>
  <c r="AG535" i="4"/>
  <c r="AH535" i="4"/>
  <c r="AJ535" i="4"/>
  <c r="AK535" i="4"/>
  <c r="AM535" i="4"/>
  <c r="AN535" i="4"/>
  <c r="S534" i="4"/>
  <c r="S533" i="4" s="1"/>
  <c r="R533" i="4"/>
  <c r="T533" i="4"/>
  <c r="U533" i="4"/>
  <c r="V533" i="4"/>
  <c r="W533" i="4"/>
  <c r="X533" i="4"/>
  <c r="Y533" i="4"/>
  <c r="Z533" i="4"/>
  <c r="AA533" i="4"/>
  <c r="AB533" i="4"/>
  <c r="AC533" i="4"/>
  <c r="AD533" i="4"/>
  <c r="AE533" i="4"/>
  <c r="AF533" i="4"/>
  <c r="AG533" i="4"/>
  <c r="AH533" i="4"/>
  <c r="AI533" i="4"/>
  <c r="AJ533" i="4"/>
  <c r="AK533" i="4"/>
  <c r="AL533" i="4"/>
  <c r="AM533" i="4"/>
  <c r="AN533" i="4"/>
  <c r="AO533" i="4"/>
  <c r="AP533" i="4"/>
  <c r="AQ533" i="4"/>
  <c r="AR533" i="4"/>
  <c r="AS533" i="4"/>
  <c r="AT533" i="4"/>
  <c r="S532" i="4"/>
  <c r="S531" i="4" s="1"/>
  <c r="R531" i="4"/>
  <c r="T531" i="4"/>
  <c r="U531" i="4"/>
  <c r="V531" i="4"/>
  <c r="W531" i="4"/>
  <c r="X531" i="4"/>
  <c r="Y531" i="4"/>
  <c r="Z531" i="4"/>
  <c r="AA531" i="4"/>
  <c r="AB531" i="4"/>
  <c r="AC531" i="4"/>
  <c r="AD531" i="4"/>
  <c r="AE531" i="4"/>
  <c r="AF531" i="4"/>
  <c r="AG531" i="4"/>
  <c r="AH531" i="4"/>
  <c r="AI531" i="4"/>
  <c r="AJ531" i="4"/>
  <c r="AK531" i="4"/>
  <c r="AL531" i="4"/>
  <c r="AM531" i="4"/>
  <c r="AN531" i="4"/>
  <c r="AO531" i="4"/>
  <c r="AP531" i="4"/>
  <c r="AQ531" i="4"/>
  <c r="AR531" i="4"/>
  <c r="AS531" i="4"/>
  <c r="AT531" i="4"/>
  <c r="S522" i="4"/>
  <c r="S521" i="4" s="1"/>
  <c r="T522" i="4"/>
  <c r="T521" i="4" s="1"/>
  <c r="U522" i="4"/>
  <c r="U521" i="4" s="1"/>
  <c r="V522" i="4"/>
  <c r="V521" i="4" s="1"/>
  <c r="Y522" i="4"/>
  <c r="Y521" i="4" s="1"/>
  <c r="Z522" i="4"/>
  <c r="Z521" i="4" s="1"/>
  <c r="AA522" i="4"/>
  <c r="AA521" i="4" s="1"/>
  <c r="AB522" i="4"/>
  <c r="AB521" i="4" s="1"/>
  <c r="AD522" i="4"/>
  <c r="AD521" i="4" s="1"/>
  <c r="AE522" i="4"/>
  <c r="AE521" i="4" s="1"/>
  <c r="AF522" i="4"/>
  <c r="AF521" i="4" s="1"/>
  <c r="AG522" i="4"/>
  <c r="AG521" i="4" s="1"/>
  <c r="AH522" i="4"/>
  <c r="AH521" i="4" s="1"/>
  <c r="AJ522" i="4"/>
  <c r="AJ521" i="4" s="1"/>
  <c r="AK522" i="4"/>
  <c r="AK521" i="4" s="1"/>
  <c r="AL522" i="4"/>
  <c r="AL521" i="4" s="1"/>
  <c r="AM522" i="4"/>
  <c r="AM521" i="4" s="1"/>
  <c r="AN522" i="4"/>
  <c r="AN521" i="4" s="1"/>
  <c r="S520" i="4"/>
  <c r="S519" i="4" s="1"/>
  <c r="T520" i="4"/>
  <c r="T519" i="4" s="1"/>
  <c r="U520" i="4"/>
  <c r="U519" i="4" s="1"/>
  <c r="V520" i="4"/>
  <c r="V519" i="4" s="1"/>
  <c r="Y520" i="4"/>
  <c r="Y519" i="4" s="1"/>
  <c r="Z520" i="4"/>
  <c r="Z519" i="4" s="1"/>
  <c r="AA520" i="4"/>
  <c r="AA519" i="4" s="1"/>
  <c r="AB520" i="4"/>
  <c r="AB519" i="4" s="1"/>
  <c r="AD520" i="4"/>
  <c r="AD519" i="4" s="1"/>
  <c r="AE520" i="4"/>
  <c r="AE519" i="4" s="1"/>
  <c r="AF520" i="4"/>
  <c r="AF519" i="4" s="1"/>
  <c r="AG520" i="4"/>
  <c r="AG519" i="4" s="1"/>
  <c r="AH520" i="4"/>
  <c r="AH519" i="4" s="1"/>
  <c r="AJ520" i="4"/>
  <c r="AJ519" i="4" s="1"/>
  <c r="AK520" i="4"/>
  <c r="AK519" i="4" s="1"/>
  <c r="AL520" i="4"/>
  <c r="AL519" i="4" s="1"/>
  <c r="AM520" i="4"/>
  <c r="AM519" i="4" s="1"/>
  <c r="AN520" i="4"/>
  <c r="AN519" i="4" s="1"/>
  <c r="AO520" i="4"/>
  <c r="AO519" i="4" s="1"/>
  <c r="AP520" i="4"/>
  <c r="AP519" i="4" s="1"/>
  <c r="AQ520" i="4"/>
  <c r="AQ519" i="4" s="1"/>
  <c r="AR520" i="4"/>
  <c r="AR519" i="4" s="1"/>
  <c r="AS520" i="4"/>
  <c r="AS519" i="4" s="1"/>
  <c r="AT520" i="4"/>
  <c r="AT519" i="4" s="1"/>
  <c r="S517" i="4"/>
  <c r="T517" i="4"/>
  <c r="U517" i="4"/>
  <c r="V517" i="4"/>
  <c r="Y517" i="4"/>
  <c r="Z517" i="4"/>
  <c r="AA517" i="4"/>
  <c r="AB517" i="4"/>
  <c r="AD517" i="4"/>
  <c r="AE517" i="4"/>
  <c r="AF517" i="4"/>
  <c r="AG517" i="4"/>
  <c r="AH517" i="4"/>
  <c r="AJ517" i="4"/>
  <c r="AK517" i="4"/>
  <c r="AL517" i="4"/>
  <c r="AM517" i="4"/>
  <c r="AN517" i="4"/>
  <c r="AO517" i="4"/>
  <c r="AP517" i="4"/>
  <c r="AQ517" i="4"/>
  <c r="AR517" i="4"/>
  <c r="AS517" i="4"/>
  <c r="AT517" i="4"/>
  <c r="S515" i="4"/>
  <c r="S514" i="4" s="1"/>
  <c r="S513" i="4" s="1"/>
  <c r="S512" i="4" s="1"/>
  <c r="S511" i="4" s="1"/>
  <c r="T515" i="4"/>
  <c r="T514" i="4" s="1"/>
  <c r="U515" i="4"/>
  <c r="U514" i="4" s="1"/>
  <c r="V515" i="4"/>
  <c r="V514" i="4" s="1"/>
  <c r="Y515" i="4"/>
  <c r="Y514" i="4" s="1"/>
  <c r="Y513" i="4" s="1"/>
  <c r="Z515" i="4"/>
  <c r="Z514" i="4" s="1"/>
  <c r="Z513" i="4" s="1"/>
  <c r="AA515" i="4"/>
  <c r="AA514" i="4" s="1"/>
  <c r="AA513" i="4" s="1"/>
  <c r="AB515" i="4"/>
  <c r="AB514" i="4" s="1"/>
  <c r="AB513" i="4" s="1"/>
  <c r="AC515" i="4"/>
  <c r="AC514" i="4" s="1"/>
  <c r="AD515" i="4"/>
  <c r="AD514" i="4" s="1"/>
  <c r="AE515" i="4"/>
  <c r="AE514" i="4" s="1"/>
  <c r="AF515" i="4"/>
  <c r="AF514" i="4" s="1"/>
  <c r="AG515" i="4"/>
  <c r="AG514" i="4" s="1"/>
  <c r="AH515" i="4"/>
  <c r="AH514" i="4" s="1"/>
  <c r="AI515" i="4"/>
  <c r="AI514" i="4" s="1"/>
  <c r="AJ515" i="4"/>
  <c r="AJ514" i="4" s="1"/>
  <c r="AK515" i="4"/>
  <c r="AK514" i="4" s="1"/>
  <c r="AL515" i="4"/>
  <c r="AL514" i="4" s="1"/>
  <c r="AM515" i="4"/>
  <c r="AM514" i="4" s="1"/>
  <c r="AN515" i="4"/>
  <c r="AN514" i="4" s="1"/>
  <c r="AO515" i="4"/>
  <c r="AO514" i="4" s="1"/>
  <c r="AP515" i="4"/>
  <c r="AP514" i="4" s="1"/>
  <c r="AP513" i="4" s="1"/>
  <c r="AQ515" i="4"/>
  <c r="AQ514" i="4" s="1"/>
  <c r="AR515" i="4"/>
  <c r="AR514" i="4" s="1"/>
  <c r="AS515" i="4"/>
  <c r="AS514" i="4" s="1"/>
  <c r="AT515" i="4"/>
  <c r="AT514" i="4" s="1"/>
  <c r="AU514" i="4"/>
  <c r="AU513" i="4" s="1"/>
  <c r="S644" i="4" l="1"/>
  <c r="S643" i="4" s="1"/>
  <c r="AG579" i="4"/>
  <c r="U644" i="4"/>
  <c r="U643" i="4" s="1"/>
  <c r="Y618" i="4"/>
  <c r="AE618" i="4"/>
  <c r="AE614" i="4" s="1"/>
  <c r="T513" i="4"/>
  <c r="T512" i="4" s="1"/>
  <c r="T511" i="4" s="1"/>
  <c r="Z622" i="4"/>
  <c r="AH668" i="4"/>
  <c r="AH667" i="4" s="1"/>
  <c r="V637" i="4"/>
  <c r="V636" i="4" s="1"/>
  <c r="V635" i="4" s="1"/>
  <c r="AE637" i="4"/>
  <c r="AE636" i="4" s="1"/>
  <c r="Z573" i="4"/>
  <c r="AN585" i="4"/>
  <c r="AN584" i="4" s="1"/>
  <c r="AN583" i="4" s="1"/>
  <c r="AN579" i="4" s="1"/>
  <c r="R614" i="4"/>
  <c r="AL654" i="4"/>
  <c r="AL653" i="4" s="1"/>
  <c r="V654" i="4"/>
  <c r="V653" i="4" s="1"/>
  <c r="V652" i="4" s="1"/>
  <c r="AB652" i="4"/>
  <c r="AB651" i="4" s="1"/>
  <c r="AQ483" i="4"/>
  <c r="AI483" i="4"/>
  <c r="Z483" i="4"/>
  <c r="Z482" i="4" s="1"/>
  <c r="S555" i="4"/>
  <c r="S554" i="4" s="1"/>
  <c r="S553" i="4" s="1"/>
  <c r="V668" i="4"/>
  <c r="V667" i="4" s="1"/>
  <c r="AG513" i="4"/>
  <c r="AF572" i="4"/>
  <c r="S572" i="4"/>
  <c r="S571" i="4" s="1"/>
  <c r="S570" i="4" s="1"/>
  <c r="T599" i="4"/>
  <c r="T597" i="4" s="1"/>
  <c r="AK654" i="4"/>
  <c r="AK653" i="4" s="1"/>
  <c r="AN652" i="4"/>
  <c r="AN651" i="4" s="1"/>
  <c r="AA652" i="4"/>
  <c r="AA651" i="4" s="1"/>
  <c r="V651" i="4"/>
  <c r="V650" i="4" s="1"/>
  <c r="AH513" i="4"/>
  <c r="U599" i="4"/>
  <c r="U597" i="4" s="1"/>
  <c r="S654" i="4"/>
  <c r="S653" i="4" s="1"/>
  <c r="S652" i="4" s="1"/>
  <c r="H558" i="4"/>
  <c r="AJ584" i="4"/>
  <c r="AJ583" i="4" s="1"/>
  <c r="AJ579" i="4" s="1"/>
  <c r="V555" i="4"/>
  <c r="V554" i="4" s="1"/>
  <c r="V553" i="4" s="1"/>
  <c r="AD644" i="4"/>
  <c r="AD643" i="4" s="1"/>
  <c r="AD642" i="4" s="1"/>
  <c r="AL622" i="4"/>
  <c r="AG566" i="4"/>
  <c r="AG565" i="4" s="1"/>
  <c r="U555" i="4"/>
  <c r="U554" i="4" s="1"/>
  <c r="U553" i="4" s="1"/>
  <c r="AH637" i="4"/>
  <c r="AH636" i="4" s="1"/>
  <c r="AP483" i="4"/>
  <c r="AA585" i="4"/>
  <c r="AA584" i="4" s="1"/>
  <c r="AA583" i="4" s="1"/>
  <c r="AA579" i="4" s="1"/>
  <c r="AM622" i="4"/>
  <c r="U654" i="4"/>
  <c r="U653" i="4" s="1"/>
  <c r="U652" i="4" s="1"/>
  <c r="T654" i="4"/>
  <c r="T653" i="4" s="1"/>
  <c r="T652" i="4" s="1"/>
  <c r="AE555" i="4"/>
  <c r="AE554" i="4" s="1"/>
  <c r="AE553" i="4" s="1"/>
  <c r="AM555" i="4"/>
  <c r="AM554" i="4" s="1"/>
  <c r="AM553" i="4" s="1"/>
  <c r="AD555" i="4"/>
  <c r="Z555" i="4"/>
  <c r="Z554" i="4" s="1"/>
  <c r="Z553" i="4" s="1"/>
  <c r="V483" i="4"/>
  <c r="S615" i="4"/>
  <c r="S614" i="4" s="1"/>
  <c r="AH644" i="4"/>
  <c r="AH643" i="4" s="1"/>
  <c r="AH642" i="4" s="1"/>
  <c r="AK555" i="4"/>
  <c r="AO513" i="4"/>
  <c r="AQ530" i="4"/>
  <c r="AQ529" i="4" s="1"/>
  <c r="AA530" i="4"/>
  <c r="AA529" i="4" s="1"/>
  <c r="AA528" i="4" s="1"/>
  <c r="AA527" i="4" s="1"/>
  <c r="AA526" i="4" s="1"/>
  <c r="AA555" i="4"/>
  <c r="AA554" i="4" s="1"/>
  <c r="AA553" i="4" s="1"/>
  <c r="AN572" i="4"/>
  <c r="AB585" i="4"/>
  <c r="AB584" i="4" s="1"/>
  <c r="AB583" i="4" s="1"/>
  <c r="AB579" i="4" s="1"/>
  <c r="AN614" i="4"/>
  <c r="AP530" i="4"/>
  <c r="AP529" i="4" s="1"/>
  <c r="AB530" i="4"/>
  <c r="AB529" i="4" s="1"/>
  <c r="AJ555" i="4"/>
  <c r="AJ554" i="4" s="1"/>
  <c r="AJ553" i="4" s="1"/>
  <c r="T565" i="4"/>
  <c r="Z585" i="4"/>
  <c r="Z584" i="4" s="1"/>
  <c r="Z583" i="4" s="1"/>
  <c r="Z579" i="4" s="1"/>
  <c r="AF637" i="4"/>
  <c r="AF636" i="4" s="1"/>
  <c r="AA573" i="4"/>
  <c r="AA572" i="4" s="1"/>
  <c r="V584" i="4"/>
  <c r="V583" i="4" s="1"/>
  <c r="V579" i="4" s="1"/>
  <c r="AT483" i="4"/>
  <c r="AL483" i="4"/>
  <c r="AL482" i="4" s="1"/>
  <c r="AD483" i="4"/>
  <c r="AD458" i="4" s="1"/>
  <c r="S483" i="4"/>
  <c r="U584" i="4"/>
  <c r="U583" i="4" s="1"/>
  <c r="U579" i="4" s="1"/>
  <c r="S540" i="4"/>
  <c r="T555" i="4"/>
  <c r="T554" i="4" s="1"/>
  <c r="T553" i="4" s="1"/>
  <c r="AJ668" i="4"/>
  <c r="AJ667" i="4" s="1"/>
  <c r="Z668" i="4"/>
  <c r="Z667" i="4" s="1"/>
  <c r="AB668" i="4"/>
  <c r="AB667" i="4" s="1"/>
  <c r="X492" i="4"/>
  <c r="X491" i="4" s="1"/>
  <c r="X490" i="4" s="1"/>
  <c r="X459" i="4" s="1"/>
  <c r="AH566" i="4"/>
  <c r="AH565" i="4" s="1"/>
  <c r="AD573" i="4"/>
  <c r="AH614" i="4"/>
  <c r="AK637" i="4"/>
  <c r="AK636" i="4" s="1"/>
  <c r="AB644" i="4"/>
  <c r="AB643" i="4" s="1"/>
  <c r="AB642" i="4" s="1"/>
  <c r="AN644" i="4"/>
  <c r="AN643" i="4" s="1"/>
  <c r="AN642" i="4" s="1"/>
  <c r="AA668" i="4"/>
  <c r="AA667" i="4" s="1"/>
  <c r="AS530" i="4"/>
  <c r="AS529" i="4" s="1"/>
  <c r="AK530" i="4"/>
  <c r="AK529" i="4" s="1"/>
  <c r="U530" i="4"/>
  <c r="U529" i="4" s="1"/>
  <c r="U528" i="4" s="1"/>
  <c r="U527" i="4" s="1"/>
  <c r="AB573" i="4"/>
  <c r="AB572" i="4" s="1"/>
  <c r="AJ637" i="4"/>
  <c r="AJ636" i="4" s="1"/>
  <c r="Z644" i="4"/>
  <c r="Z643" i="4" s="1"/>
  <c r="Z642" i="4" s="1"/>
  <c r="AB483" i="4"/>
  <c r="AB458" i="4" s="1"/>
  <c r="AJ622" i="4"/>
  <c r="AR483" i="4"/>
  <c r="AJ483" i="4"/>
  <c r="AJ458" i="4" s="1"/>
  <c r="AA483" i="4"/>
  <c r="AA458" i="4" s="1"/>
  <c r="S584" i="4"/>
  <c r="S583" i="4" s="1"/>
  <c r="S579" i="4" s="1"/>
  <c r="AA607" i="4"/>
  <c r="AA606" i="4" s="1"/>
  <c r="AA605" i="4" s="1"/>
  <c r="AM637" i="4"/>
  <c r="AM636" i="4" s="1"/>
  <c r="AD637" i="4"/>
  <c r="AD636" i="4" s="1"/>
  <c r="S637" i="4"/>
  <c r="S636" i="4" s="1"/>
  <c r="S635" i="4" s="1"/>
  <c r="AL585" i="4"/>
  <c r="AL584" i="4" s="1"/>
  <c r="AL583" i="4" s="1"/>
  <c r="AL579" i="4" s="1"/>
  <c r="S610" i="4"/>
  <c r="S609" i="4" s="1"/>
  <c r="S608" i="4" s="1"/>
  <c r="AD614" i="4"/>
  <c r="AL637" i="4"/>
  <c r="AL636" i="4" s="1"/>
  <c r="S668" i="4"/>
  <c r="S667" i="4" s="1"/>
  <c r="T668" i="4"/>
  <c r="T667" i="4" s="1"/>
  <c r="AH483" i="4"/>
  <c r="AH458" i="4" s="1"/>
  <c r="AH530" i="4"/>
  <c r="AH529" i="4" s="1"/>
  <c r="R530" i="4"/>
  <c r="Y585" i="4"/>
  <c r="Y584" i="4" s="1"/>
  <c r="Y583" i="4" s="1"/>
  <c r="Z637" i="4"/>
  <c r="Z636" i="4" s="1"/>
  <c r="AM668" i="4"/>
  <c r="AM667" i="4" s="1"/>
  <c r="AH555" i="4"/>
  <c r="AH554" i="4" s="1"/>
  <c r="AH553" i="4" s="1"/>
  <c r="Y576" i="4"/>
  <c r="R484" i="4"/>
  <c r="AR513" i="4"/>
  <c r="AS513" i="4"/>
  <c r="AK513" i="4"/>
  <c r="AT530" i="4"/>
  <c r="AT529" i="4" s="1"/>
  <c r="R558" i="4"/>
  <c r="AH572" i="4"/>
  <c r="AK573" i="4"/>
  <c r="AK572" i="4" s="1"/>
  <c r="T584" i="4"/>
  <c r="T583" i="4" s="1"/>
  <c r="T579" i="4" s="1"/>
  <c r="AJ513" i="4"/>
  <c r="U614" i="4"/>
  <c r="AQ513" i="4"/>
  <c r="AR530" i="4"/>
  <c r="AR529" i="4" s="1"/>
  <c r="AJ530" i="4"/>
  <c r="AJ529" i="4" s="1"/>
  <c r="S535" i="4"/>
  <c r="S530" i="4" s="1"/>
  <c r="AB555" i="4"/>
  <c r="AB554" i="4" s="1"/>
  <c r="AB553" i="4" s="1"/>
  <c r="Z566" i="4"/>
  <c r="Z565" i="4" s="1"/>
  <c r="Z572" i="4"/>
  <c r="V572" i="4"/>
  <c r="V571" i="4" s="1"/>
  <c r="V570" i="4" s="1"/>
  <c r="U483" i="4"/>
  <c r="T483" i="4"/>
  <c r="T482" i="4" s="1"/>
  <c r="Z654" i="4"/>
  <c r="Z653" i="4" s="1"/>
  <c r="T637" i="4"/>
  <c r="T636" i="4" s="1"/>
  <c r="T635" i="4" s="1"/>
  <c r="AA637" i="4"/>
  <c r="AA636" i="4" s="1"/>
  <c r="AS483" i="4"/>
  <c r="AB637" i="4"/>
  <c r="AB636" i="4" s="1"/>
  <c r="AG668" i="4"/>
  <c r="AG667" i="4" s="1"/>
  <c r="T459" i="4"/>
  <c r="AA459" i="4"/>
  <c r="AH459" i="4"/>
  <c r="U513" i="4"/>
  <c r="U512" i="4" s="1"/>
  <c r="U511" i="4" s="1"/>
  <c r="AD530" i="4"/>
  <c r="AD529" i="4" s="1"/>
  <c r="AL555" i="4"/>
  <c r="AL554" i="4" s="1"/>
  <c r="AL553" i="4" s="1"/>
  <c r="AE567" i="4"/>
  <c r="AG614" i="4"/>
  <c r="AC566" i="4"/>
  <c r="AC565" i="4" s="1"/>
  <c r="U565" i="4"/>
  <c r="U545" i="4" s="1"/>
  <c r="V565" i="4"/>
  <c r="V545" i="4" s="1"/>
  <c r="AL566" i="4"/>
  <c r="AL565" i="4" s="1"/>
  <c r="AJ566" i="4"/>
  <c r="AJ565" i="4" s="1"/>
  <c r="AB566" i="4"/>
  <c r="AB565" i="4" s="1"/>
  <c r="AA566" i="4"/>
  <c r="AA565" i="4" s="1"/>
  <c r="T572" i="4"/>
  <c r="T571" i="4" s="1"/>
  <c r="T570" i="4" s="1"/>
  <c r="AD585" i="4"/>
  <c r="Y614" i="4"/>
  <c r="AJ573" i="4"/>
  <c r="AJ572" i="4" s="1"/>
  <c r="X614" i="4"/>
  <c r="AC614" i="4"/>
  <c r="AH622" i="4"/>
  <c r="S642" i="4"/>
  <c r="AF585" i="4"/>
  <c r="AF584" i="4" s="1"/>
  <c r="AF583" i="4" s="1"/>
  <c r="AF579" i="4" s="1"/>
  <c r="AL614" i="4"/>
  <c r="AL573" i="4"/>
  <c r="AL572" i="4" s="1"/>
  <c r="U572" i="4"/>
  <c r="U571" i="4" s="1"/>
  <c r="U570" i="4" s="1"/>
  <c r="AE584" i="4"/>
  <c r="AE583" i="4" s="1"/>
  <c r="V614" i="4"/>
  <c r="AA644" i="4"/>
  <c r="AA643" i="4" s="1"/>
  <c r="AA642" i="4" s="1"/>
  <c r="AM614" i="4"/>
  <c r="AD654" i="4"/>
  <c r="AD653" i="4" s="1"/>
  <c r="AK483" i="4"/>
  <c r="AK458" i="4" s="1"/>
  <c r="AN622" i="4"/>
  <c r="AF622" i="4"/>
  <c r="AF644" i="4"/>
  <c r="AF643" i="4" s="1"/>
  <c r="AF642" i="4" s="1"/>
  <c r="AN637" i="4"/>
  <c r="AN636" i="4" s="1"/>
  <c r="AL644" i="4"/>
  <c r="AL643" i="4" s="1"/>
  <c r="AL642" i="4" s="1"/>
  <c r="V642" i="4"/>
  <c r="W614" i="4"/>
  <c r="U642" i="4"/>
  <c r="U637" i="4"/>
  <c r="U636" i="4" s="1"/>
  <c r="U635" i="4" s="1"/>
  <c r="AJ644" i="4"/>
  <c r="AJ643" i="4" s="1"/>
  <c r="AJ642" i="4" s="1"/>
  <c r="T642" i="4"/>
  <c r="AH654" i="4"/>
  <c r="AH653" i="4" s="1"/>
  <c r="AO483" i="4"/>
  <c r="AG483" i="4"/>
  <c r="AG458" i="4" s="1"/>
  <c r="Y483" i="4"/>
  <c r="Y458" i="4" s="1"/>
  <c r="AN483" i="4"/>
  <c r="AF483" i="4"/>
  <c r="AF482" i="4" s="1"/>
  <c r="AM483" i="4"/>
  <c r="AM458" i="4" s="1"/>
  <c r="AE483" i="4"/>
  <c r="AE458" i="4" s="1"/>
  <c r="Y672" i="4"/>
  <c r="Y668" i="4" s="1"/>
  <c r="Y667" i="4" s="1"/>
  <c r="R492" i="4"/>
  <c r="U668" i="4"/>
  <c r="U667" i="4" s="1"/>
  <c r="AL668" i="4"/>
  <c r="AL667" i="4" s="1"/>
  <c r="AN668" i="4"/>
  <c r="AN667" i="4" s="1"/>
  <c r="AF668" i="4"/>
  <c r="AF667" i="4" s="1"/>
  <c r="AF652" i="4"/>
  <c r="AM654" i="4"/>
  <c r="AM653" i="4" s="1"/>
  <c r="AE654" i="4"/>
  <c r="AE653" i="4" s="1"/>
  <c r="AG654" i="4"/>
  <c r="AG653" i="4" s="1"/>
  <c r="Y654" i="4"/>
  <c r="Y653" i="4" s="1"/>
  <c r="AG644" i="4"/>
  <c r="AG643" i="4" s="1"/>
  <c r="AG642" i="4" s="1"/>
  <c r="Y644" i="4"/>
  <c r="AM644" i="4"/>
  <c r="AM643" i="4" s="1"/>
  <c r="AM642" i="4" s="1"/>
  <c r="AE644" i="4"/>
  <c r="AG637" i="4"/>
  <c r="AG636" i="4" s="1"/>
  <c r="Y637" i="4"/>
  <c r="Y636" i="4" s="1"/>
  <c r="AE622" i="4"/>
  <c r="AK622" i="4"/>
  <c r="AG622" i="4"/>
  <c r="Y622" i="4"/>
  <c r="AB607" i="4"/>
  <c r="AB606" i="4" s="1"/>
  <c r="AB605" i="4" s="1"/>
  <c r="AG599" i="4"/>
  <c r="AG597" i="4" s="1"/>
  <c r="AN599" i="4"/>
  <c r="AN597" i="4" s="1"/>
  <c r="AL599" i="4"/>
  <c r="AL597" i="4" s="1"/>
  <c r="AM599" i="4"/>
  <c r="AM597" i="4" s="1"/>
  <c r="AE599" i="4"/>
  <c r="AE597" i="4" s="1"/>
  <c r="V599" i="4"/>
  <c r="V597" i="4" s="1"/>
  <c r="AM585" i="4"/>
  <c r="AM584" i="4" s="1"/>
  <c r="AM583" i="4" s="1"/>
  <c r="AM579" i="4" s="1"/>
  <c r="AG572" i="4"/>
  <c r="Y573" i="4"/>
  <c r="AM573" i="4"/>
  <c r="AM572" i="4" s="1"/>
  <c r="S565" i="4"/>
  <c r="AD566" i="4"/>
  <c r="AD565" i="4" s="1"/>
  <c r="P565" i="4"/>
  <c r="AN566" i="4"/>
  <c r="AN565" i="4" s="1"/>
  <c r="AF566" i="4"/>
  <c r="AF565" i="4" s="1"/>
  <c r="AM566" i="4"/>
  <c r="AM565" i="4" s="1"/>
  <c r="Y555" i="4"/>
  <c r="Y554" i="4" s="1"/>
  <c r="Y553" i="4" s="1"/>
  <c r="AG555" i="4"/>
  <c r="AG554" i="4" s="1"/>
  <c r="AG553" i="4" s="1"/>
  <c r="AF555" i="4"/>
  <c r="AF554" i="4" s="1"/>
  <c r="AF553" i="4" s="1"/>
  <c r="AN555" i="4"/>
  <c r="AN554" i="4" s="1"/>
  <c r="AN553" i="4" s="1"/>
  <c r="AO530" i="4"/>
  <c r="AO529" i="4" s="1"/>
  <c r="AG530" i="4"/>
  <c r="AG529" i="4" s="1"/>
  <c r="AG528" i="4" s="1"/>
  <c r="AG527" i="4" s="1"/>
  <c r="AG526" i="4" s="1"/>
  <c r="Y530" i="4"/>
  <c r="Y529" i="4" s="1"/>
  <c r="AN530" i="4"/>
  <c r="AN529" i="4" s="1"/>
  <c r="X530" i="4"/>
  <c r="X529" i="4" s="1"/>
  <c r="AM530" i="4"/>
  <c r="AM529" i="4" s="1"/>
  <c r="AE530" i="4"/>
  <c r="AE529" i="4" s="1"/>
  <c r="V530" i="4"/>
  <c r="V529" i="4" s="1"/>
  <c r="V528" i="4" s="1"/>
  <c r="V527" i="4" s="1"/>
  <c r="AN513" i="4"/>
  <c r="AF513" i="4"/>
  <c r="AM513" i="4"/>
  <c r="AE513" i="4"/>
  <c r="AT513" i="4"/>
  <c r="AL513" i="4"/>
  <c r="AD513" i="4"/>
  <c r="V513" i="4"/>
  <c r="V512" i="4" s="1"/>
  <c r="V511" i="4" s="1"/>
  <c r="AB512" i="4"/>
  <c r="AB511" i="4" s="1"/>
  <c r="R500" i="4"/>
  <c r="R499" i="4" s="1"/>
  <c r="R498" i="4" s="1"/>
  <c r="R497" i="4" s="1"/>
  <c r="R496" i="4" s="1"/>
  <c r="S500" i="4"/>
  <c r="S499" i="4" s="1"/>
  <c r="S498" i="4" s="1"/>
  <c r="S497" i="4" s="1"/>
  <c r="S496" i="4" s="1"/>
  <c r="T500" i="4"/>
  <c r="T499" i="4" s="1"/>
  <c r="U500" i="4"/>
  <c r="U499" i="4" s="1"/>
  <c r="U498" i="4" s="1"/>
  <c r="U497" i="4" s="1"/>
  <c r="U496" i="4" s="1"/>
  <c r="V500" i="4"/>
  <c r="V499" i="4" s="1"/>
  <c r="V498" i="4" s="1"/>
  <c r="V497" i="4" s="1"/>
  <c r="V496" i="4" s="1"/>
  <c r="AB500" i="4"/>
  <c r="AB499" i="4" s="1"/>
  <c r="AB498" i="4" s="1"/>
  <c r="AB497" i="4" s="1"/>
  <c r="AB496" i="4" s="1"/>
  <c r="AC500" i="4"/>
  <c r="AC499" i="4" s="1"/>
  <c r="AD500" i="4"/>
  <c r="AD499" i="4" s="1"/>
  <c r="AD498" i="4" s="1"/>
  <c r="AD497" i="4" s="1"/>
  <c r="AD496" i="4" s="1"/>
  <c r="AE500" i="4"/>
  <c r="AE499" i="4" s="1"/>
  <c r="AE498" i="4" s="1"/>
  <c r="AE497" i="4" s="1"/>
  <c r="AE496" i="4" s="1"/>
  <c r="AF500" i="4"/>
  <c r="AF499" i="4" s="1"/>
  <c r="AG500" i="4"/>
  <c r="AG499" i="4" s="1"/>
  <c r="AG498" i="4" s="1"/>
  <c r="AG497" i="4" s="1"/>
  <c r="AG496" i="4" s="1"/>
  <c r="AH500" i="4"/>
  <c r="AH499" i="4" s="1"/>
  <c r="AH498" i="4" s="1"/>
  <c r="AH497" i="4" s="1"/>
  <c r="AH496" i="4" s="1"/>
  <c r="AI500" i="4"/>
  <c r="AI499" i="4" s="1"/>
  <c r="AJ500" i="4"/>
  <c r="AJ499" i="4" s="1"/>
  <c r="AJ498" i="4" s="1"/>
  <c r="AJ497" i="4" s="1"/>
  <c r="AJ496" i="4" s="1"/>
  <c r="AK500" i="4"/>
  <c r="AK499" i="4" s="1"/>
  <c r="AK498" i="4" s="1"/>
  <c r="AK497" i="4" s="1"/>
  <c r="AK496" i="4" s="1"/>
  <c r="AL500" i="4"/>
  <c r="AL499" i="4" s="1"/>
  <c r="AM500" i="4"/>
  <c r="AM499" i="4" s="1"/>
  <c r="AM498" i="4" s="1"/>
  <c r="AM497" i="4" s="1"/>
  <c r="AM496" i="4" s="1"/>
  <c r="AN500" i="4"/>
  <c r="AN499" i="4" s="1"/>
  <c r="AN498" i="4" s="1"/>
  <c r="AN497" i="4" s="1"/>
  <c r="AN496" i="4" s="1"/>
  <c r="Q500" i="4"/>
  <c r="Q499" i="4" s="1"/>
  <c r="U634" i="4" l="1"/>
  <c r="V634" i="4"/>
  <c r="T634" i="4"/>
  <c r="S634" i="4"/>
  <c r="T545" i="4"/>
  <c r="U458" i="4"/>
  <c r="U482" i="4"/>
  <c r="S458" i="4"/>
  <c r="S482" i="4"/>
  <c r="V458" i="4"/>
  <c r="V482" i="4"/>
  <c r="AJ512" i="4"/>
  <c r="AJ511" i="4" s="1"/>
  <c r="R607" i="4"/>
  <c r="R606" i="4" s="1"/>
  <c r="AH570" i="4"/>
  <c r="AH469" i="4" s="1"/>
  <c r="Y572" i="4"/>
  <c r="S529" i="4"/>
  <c r="S528" i="4" s="1"/>
  <c r="S527" i="4" s="1"/>
  <c r="AA482" i="4"/>
  <c r="AA457" i="4" s="1"/>
  <c r="AB463" i="4"/>
  <c r="AG635" i="4"/>
  <c r="AN512" i="4"/>
  <c r="AL652" i="4"/>
  <c r="Y528" i="4"/>
  <c r="Y527" i="4" s="1"/>
  <c r="Y526" i="4" s="1"/>
  <c r="Y525" i="4" s="1"/>
  <c r="Y465" i="4" s="1"/>
  <c r="U463" i="4"/>
  <c r="V477" i="4"/>
  <c r="AE566" i="4"/>
  <c r="AE565" i="4" s="1"/>
  <c r="AL635" i="4"/>
  <c r="S651" i="4"/>
  <c r="AG570" i="4"/>
  <c r="AG469" i="4" s="1"/>
  <c r="AN471" i="4"/>
  <c r="AB596" i="4"/>
  <c r="AB473" i="4" s="1"/>
  <c r="X607" i="4"/>
  <c r="X606" i="4" s="1"/>
  <c r="V457" i="4"/>
  <c r="S607" i="4"/>
  <c r="S606" i="4" s="1"/>
  <c r="S605" i="4" s="1"/>
  <c r="AB570" i="4"/>
  <c r="AB469" i="4" s="1"/>
  <c r="AH635" i="4"/>
  <c r="Y643" i="4"/>
  <c r="Y642" i="4" s="1"/>
  <c r="AA650" i="4"/>
  <c r="AA477" i="4" s="1"/>
  <c r="Z512" i="4"/>
  <c r="AA525" i="4"/>
  <c r="AA465" i="4" s="1"/>
  <c r="AH512" i="4"/>
  <c r="AA471" i="4"/>
  <c r="AL471" i="4"/>
  <c r="T475" i="4"/>
  <c r="AH528" i="4"/>
  <c r="AH527" i="4" s="1"/>
  <c r="AH526" i="4" s="1"/>
  <c r="Y512" i="4"/>
  <c r="Y511" i="4" s="1"/>
  <c r="AD635" i="4"/>
  <c r="AD634" i="4" s="1"/>
  <c r="AB528" i="4"/>
  <c r="AB527" i="4" s="1"/>
  <c r="AB526" i="4" s="1"/>
  <c r="AB525" i="4" s="1"/>
  <c r="AB465" i="4" s="1"/>
  <c r="U651" i="4"/>
  <c r="S475" i="4"/>
  <c r="S471" i="4"/>
  <c r="AH545" i="4"/>
  <c r="AH467" i="4" s="1"/>
  <c r="V467" i="4"/>
  <c r="AG525" i="4"/>
  <c r="AG465" i="4" s="1"/>
  <c r="U471" i="4"/>
  <c r="AN607" i="4"/>
  <c r="S457" i="4"/>
  <c r="AN635" i="4"/>
  <c r="AD607" i="4"/>
  <c r="V475" i="4"/>
  <c r="AH471" i="4"/>
  <c r="AA570" i="4"/>
  <c r="AA469" i="4" s="1"/>
  <c r="AN570" i="4"/>
  <c r="AN469" i="4" s="1"/>
  <c r="AB545" i="4"/>
  <c r="AB467" i="4" s="1"/>
  <c r="AN545" i="4"/>
  <c r="AN467" i="4" s="1"/>
  <c r="AB471" i="4"/>
  <c r="AM607" i="4"/>
  <c r="AA512" i="4"/>
  <c r="Z471" i="4"/>
  <c r="U607" i="4"/>
  <c r="AB635" i="4"/>
  <c r="AB634" i="4" s="1"/>
  <c r="AH652" i="4"/>
  <c r="AH651" i="4" s="1"/>
  <c r="AH650" i="4" s="1"/>
  <c r="AH477" i="4" s="1"/>
  <c r="AJ635" i="4"/>
  <c r="AJ634" i="4" s="1"/>
  <c r="AG607" i="4"/>
  <c r="Z635" i="4"/>
  <c r="AB650" i="4"/>
  <c r="AB477" i="4" s="1"/>
  <c r="V607" i="4"/>
  <c r="AH525" i="4"/>
  <c r="AH465" i="4" s="1"/>
  <c r="AA545" i="4"/>
  <c r="AA467" i="4" s="1"/>
  <c r="AM652" i="4"/>
  <c r="AM651" i="4" s="1"/>
  <c r="AM650" i="4" s="1"/>
  <c r="AM477" i="4" s="1"/>
  <c r="AJ570" i="4"/>
  <c r="AJ469" i="4" s="1"/>
  <c r="AM545" i="4"/>
  <c r="AM467" i="4" s="1"/>
  <c r="AB482" i="4"/>
  <c r="AB457" i="4" s="1"/>
  <c r="AM570" i="4"/>
  <c r="AM469" i="4" s="1"/>
  <c r="AG471" i="4"/>
  <c r="AA635" i="4"/>
  <c r="AA596" i="4"/>
  <c r="AA473" i="4" s="1"/>
  <c r="AD528" i="4"/>
  <c r="AD527" i="4" s="1"/>
  <c r="AD526" i="4" s="1"/>
  <c r="AD525" i="4" s="1"/>
  <c r="AD465" i="4" s="1"/>
  <c r="AJ545" i="4"/>
  <c r="AJ467" i="4" s="1"/>
  <c r="AH482" i="4"/>
  <c r="AH457" i="4" s="1"/>
  <c r="V471" i="4"/>
  <c r="X528" i="4"/>
  <c r="X527" i="4" s="1"/>
  <c r="X526" i="4" s="1"/>
  <c r="X525" i="4" s="1"/>
  <c r="X465" i="4" s="1"/>
  <c r="AH607" i="4"/>
  <c r="AG482" i="4"/>
  <c r="AG457" i="4" s="1"/>
  <c r="AE482" i="4"/>
  <c r="AE457" i="4" s="1"/>
  <c r="AN528" i="4"/>
  <c r="AN527" i="4" s="1"/>
  <c r="AN526" i="4" s="1"/>
  <c r="AN525" i="4" s="1"/>
  <c r="AN465" i="4" s="1"/>
  <c r="Y652" i="4"/>
  <c r="Y651" i="4" s="1"/>
  <c r="Y650" i="4" s="1"/>
  <c r="Y477" i="4" s="1"/>
  <c r="AK482" i="4"/>
  <c r="AK457" i="4" s="1"/>
  <c r="AG545" i="4"/>
  <c r="AG467" i="4" s="1"/>
  <c r="Z652" i="4"/>
  <c r="R529" i="4"/>
  <c r="R528" i="4" s="1"/>
  <c r="R527" i="4" s="1"/>
  <c r="AM482" i="4"/>
  <c r="AM457" i="4" s="1"/>
  <c r="AF471" i="4"/>
  <c r="AG652" i="4"/>
  <c r="AG651" i="4" s="1"/>
  <c r="AG650" i="4" s="1"/>
  <c r="AG477" i="4" s="1"/>
  <c r="U467" i="4"/>
  <c r="Y607" i="4"/>
  <c r="Y606" i="4" s="1"/>
  <c r="Y605" i="4" s="1"/>
  <c r="AN458" i="4"/>
  <c r="AN482" i="4"/>
  <c r="AN457" i="4" s="1"/>
  <c r="U457" i="4"/>
  <c r="W558" i="4"/>
  <c r="X558" i="4" s="1"/>
  <c r="Y482" i="4"/>
  <c r="Y457" i="4" s="1"/>
  <c r="T471" i="4"/>
  <c r="R491" i="4"/>
  <c r="AD652" i="4"/>
  <c r="AF512" i="4"/>
  <c r="AM635" i="4"/>
  <c r="AN650" i="4"/>
  <c r="AN477" i="4" s="1"/>
  <c r="AF635" i="4"/>
  <c r="U475" i="4"/>
  <c r="AB475" i="4"/>
  <c r="AM471" i="4"/>
  <c r="AJ471" i="4"/>
  <c r="AM528" i="4"/>
  <c r="AM527" i="4" s="1"/>
  <c r="AM526" i="4" s="1"/>
  <c r="AM525" i="4" s="1"/>
  <c r="AM465" i="4" s="1"/>
  <c r="AL512" i="4"/>
  <c r="AG512" i="4"/>
  <c r="AM512" i="4"/>
  <c r="V463" i="4"/>
  <c r="AD512" i="4"/>
  <c r="R461" i="4"/>
  <c r="AB495" i="4" l="1"/>
  <c r="U650" i="4"/>
  <c r="U477" i="4" s="1"/>
  <c r="S650" i="4"/>
  <c r="S477" i="4" s="1"/>
  <c r="AF634" i="4"/>
  <c r="AF475" i="4" s="1"/>
  <c r="AM634" i="4"/>
  <c r="AM475" i="4" s="1"/>
  <c r="Z634" i="4"/>
  <c r="Z475" i="4" s="1"/>
  <c r="AL634" i="4"/>
  <c r="AL475" i="4" s="1"/>
  <c r="AA634" i="4"/>
  <c r="AA475" i="4" s="1"/>
  <c r="AN634" i="4"/>
  <c r="AN475" i="4" s="1"/>
  <c r="AH634" i="4"/>
  <c r="AH475" i="4" s="1"/>
  <c r="AG634" i="4"/>
  <c r="AG475" i="4" s="1"/>
  <c r="AH606" i="4"/>
  <c r="AH605" i="4" s="1"/>
  <c r="AH596" i="4" s="1"/>
  <c r="AH473" i="4" s="1"/>
  <c r="V606" i="4"/>
  <c r="V605" i="4" s="1"/>
  <c r="AM606" i="4"/>
  <c r="AM605" i="4" s="1"/>
  <c r="AM596" i="4" s="1"/>
  <c r="AM473" i="4" s="1"/>
  <c r="AD606" i="4"/>
  <c r="AD605" i="4" s="1"/>
  <c r="AD596" i="4" s="1"/>
  <c r="AD473" i="4" s="1"/>
  <c r="AG606" i="4"/>
  <c r="AG605" i="4" s="1"/>
  <c r="AG596" i="4" s="1"/>
  <c r="AG473" i="4" s="1"/>
  <c r="U606" i="4"/>
  <c r="U605" i="4" s="1"/>
  <c r="U596" i="4" s="1"/>
  <c r="U473" i="4" s="1"/>
  <c r="AN606" i="4"/>
  <c r="AN605" i="4" s="1"/>
  <c r="AN596" i="4" s="1"/>
  <c r="AN473" i="4" s="1"/>
  <c r="AG511" i="4"/>
  <c r="AD511" i="4"/>
  <c r="AM511" i="4"/>
  <c r="AL511" i="4"/>
  <c r="AL463" i="4" s="1"/>
  <c r="AH511" i="4"/>
  <c r="AF511" i="4"/>
  <c r="AF463" i="4" s="1"/>
  <c r="AA511" i="4"/>
  <c r="AA463" i="4" s="1"/>
  <c r="Z511" i="4"/>
  <c r="Z463" i="4" s="1"/>
  <c r="AN511" i="4"/>
  <c r="U526" i="4"/>
  <c r="U525" i="4" s="1"/>
  <c r="S526" i="4"/>
  <c r="S525" i="4" s="1"/>
  <c r="V526" i="4"/>
  <c r="AM461" i="4"/>
  <c r="AB461" i="4"/>
  <c r="S461" i="4"/>
  <c r="AB460" i="4"/>
  <c r="AB456" i="4" s="1"/>
  <c r="U469" i="4"/>
  <c r="V469" i="4"/>
  <c r="R490" i="4"/>
  <c r="AD461" i="4"/>
  <c r="AH463" i="4" l="1"/>
  <c r="AH495" i="4"/>
  <c r="S465" i="4"/>
  <c r="AM463" i="4"/>
  <c r="AM495" i="4"/>
  <c r="AM460" i="4" s="1"/>
  <c r="AN463" i="4"/>
  <c r="AN495" i="4"/>
  <c r="AN460" i="4" s="1"/>
  <c r="AN456" i="4" s="1"/>
  <c r="AG463" i="4"/>
  <c r="AG495" i="4"/>
  <c r="U465" i="4"/>
  <c r="U495" i="4"/>
  <c r="U460" i="4" s="1"/>
  <c r="U456" i="4" s="1"/>
  <c r="AD463" i="4"/>
  <c r="AH460" i="4"/>
  <c r="AH456" i="4" s="1"/>
  <c r="R526" i="4"/>
  <c r="R525" i="4" s="1"/>
  <c r="R465" i="4" s="1"/>
  <c r="V461" i="4"/>
  <c r="U461" i="4"/>
  <c r="AN461" i="4"/>
  <c r="AG461" i="4"/>
  <c r="AG460" i="4"/>
  <c r="AJ461" i="4"/>
  <c r="R459" i="4"/>
  <c r="AH461" i="4"/>
  <c r="F21" i="4"/>
  <c r="G21" i="4"/>
  <c r="J21" i="4"/>
  <c r="F20" i="4"/>
  <c r="G20" i="4"/>
  <c r="F19" i="4"/>
  <c r="G19" i="4"/>
  <c r="J19" i="4"/>
  <c r="F18" i="4"/>
  <c r="G18" i="4"/>
  <c r="J18" i="4"/>
  <c r="F17" i="4"/>
  <c r="G17" i="4"/>
  <c r="F454" i="4"/>
  <c r="F448" i="4" s="1"/>
  <c r="G454" i="4"/>
  <c r="G448" i="4" s="1"/>
  <c r="K454" i="4"/>
  <c r="K448" i="4" s="1"/>
  <c r="L454" i="4"/>
  <c r="L448" i="4" s="1"/>
  <c r="M454" i="4"/>
  <c r="M448" i="4" s="1"/>
  <c r="F453" i="4"/>
  <c r="G453" i="4"/>
  <c r="K453" i="4"/>
  <c r="L453" i="4"/>
  <c r="M453" i="4"/>
  <c r="K452" i="4"/>
  <c r="L452" i="4"/>
  <c r="M452" i="4"/>
  <c r="F451" i="4"/>
  <c r="G451" i="4"/>
  <c r="K451" i="4"/>
  <c r="L451" i="4"/>
  <c r="M451" i="4"/>
  <c r="F450" i="4"/>
  <c r="G450" i="4"/>
  <c r="K450" i="4"/>
  <c r="L450" i="4"/>
  <c r="M450" i="4"/>
  <c r="F449" i="4"/>
  <c r="G449" i="4"/>
  <c r="K449" i="4"/>
  <c r="L449" i="4"/>
  <c r="M449" i="4"/>
  <c r="F446" i="4"/>
  <c r="G446" i="4"/>
  <c r="K446" i="4"/>
  <c r="L446" i="4"/>
  <c r="M446" i="4"/>
  <c r="B414" i="4"/>
  <c r="F445" i="4"/>
  <c r="G445" i="4"/>
  <c r="K445" i="4"/>
  <c r="L445" i="4"/>
  <c r="M445" i="4"/>
  <c r="F443" i="4"/>
  <c r="G443" i="4"/>
  <c r="K443" i="4"/>
  <c r="L443" i="4"/>
  <c r="M443" i="4"/>
  <c r="F442" i="4"/>
  <c r="G442" i="4"/>
  <c r="F441" i="4"/>
  <c r="G441" i="4"/>
  <c r="E440" i="4"/>
  <c r="F440" i="4"/>
  <c r="G440" i="4"/>
  <c r="K440" i="4"/>
  <c r="L440" i="4"/>
  <c r="M440" i="4"/>
  <c r="D440" i="4"/>
  <c r="E439" i="4"/>
  <c r="F439" i="4"/>
  <c r="G439" i="4"/>
  <c r="K439" i="4"/>
  <c r="L439" i="4"/>
  <c r="M439" i="4"/>
  <c r="D439" i="4"/>
  <c r="F438" i="4"/>
  <c r="G438" i="4"/>
  <c r="M437" i="4"/>
  <c r="E437" i="4"/>
  <c r="F437" i="4"/>
  <c r="G437" i="4"/>
  <c r="K437" i="4"/>
  <c r="L437" i="4"/>
  <c r="D437" i="4"/>
  <c r="F436" i="4"/>
  <c r="G436" i="4"/>
  <c r="E435" i="4"/>
  <c r="F435" i="4"/>
  <c r="G435" i="4"/>
  <c r="K435" i="4"/>
  <c r="L435" i="4"/>
  <c r="M435" i="4"/>
  <c r="D435" i="4"/>
  <c r="F434" i="4"/>
  <c r="G434" i="4"/>
  <c r="K434" i="4"/>
  <c r="L434" i="4"/>
  <c r="M434" i="4"/>
  <c r="F433" i="4"/>
  <c r="G433" i="4"/>
  <c r="K433" i="4"/>
  <c r="L433" i="4"/>
  <c r="M433" i="4"/>
  <c r="F432" i="4"/>
  <c r="G432" i="4"/>
  <c r="K432" i="4"/>
  <c r="L432" i="4"/>
  <c r="M432" i="4"/>
  <c r="F431" i="4"/>
  <c r="G431" i="4"/>
  <c r="F429" i="4"/>
  <c r="G429" i="4"/>
  <c r="F428" i="4"/>
  <c r="G428" i="4"/>
  <c r="B430" i="4"/>
  <c r="C430" i="4"/>
  <c r="F430" i="4"/>
  <c r="F408" i="4" s="1"/>
  <c r="G430" i="4"/>
  <c r="G408" i="4" s="1"/>
  <c r="J430" i="4"/>
  <c r="J408" i="4" s="1"/>
  <c r="M430" i="4"/>
  <c r="M408" i="4" s="1"/>
  <c r="A430" i="4"/>
  <c r="B427" i="4"/>
  <c r="C427" i="4"/>
  <c r="F427" i="4"/>
  <c r="F405" i="4" s="1"/>
  <c r="G427" i="4"/>
  <c r="G405" i="4" s="1"/>
  <c r="J427" i="4"/>
  <c r="J405" i="4" s="1"/>
  <c r="AL427" i="4"/>
  <c r="AL405" i="4" s="1"/>
  <c r="A427" i="4"/>
  <c r="W430" i="4"/>
  <c r="W408" i="4" s="1"/>
  <c r="E430" i="4"/>
  <c r="E408" i="4" s="1"/>
  <c r="D430" i="4"/>
  <c r="D408" i="4" s="1"/>
  <c r="K430" i="4"/>
  <c r="K408" i="4" s="1"/>
  <c r="O430" i="4"/>
  <c r="O408" i="4" s="1"/>
  <c r="P430" i="4"/>
  <c r="P408" i="4" s="1"/>
  <c r="Q430" i="4"/>
  <c r="Q408" i="4" s="1"/>
  <c r="T430" i="4"/>
  <c r="T408" i="4" s="1"/>
  <c r="Z430" i="4"/>
  <c r="Z408" i="4" s="1"/>
  <c r="AC430" i="4"/>
  <c r="AC408" i="4" s="1"/>
  <c r="AF430" i="4"/>
  <c r="AF408" i="4" s="1"/>
  <c r="E427" i="4"/>
  <c r="E405" i="4" s="1"/>
  <c r="D427" i="4"/>
  <c r="D405" i="4" s="1"/>
  <c r="K427" i="4"/>
  <c r="K405" i="4" s="1"/>
  <c r="Q427" i="4"/>
  <c r="Q405" i="4" s="1"/>
  <c r="T427" i="4"/>
  <c r="T405" i="4" s="1"/>
  <c r="W427" i="4"/>
  <c r="W405" i="4" s="1"/>
  <c r="Z427" i="4"/>
  <c r="Z405" i="4" s="1"/>
  <c r="AC427" i="4"/>
  <c r="AC405" i="4" s="1"/>
  <c r="AF427" i="4"/>
  <c r="AF405" i="4" s="1"/>
  <c r="P427" i="4"/>
  <c r="P405" i="4" s="1"/>
  <c r="M427" i="4"/>
  <c r="M405" i="4" s="1"/>
  <c r="O427" i="4"/>
  <c r="O405" i="4" s="1"/>
  <c r="N430" i="4"/>
  <c r="N408" i="4" s="1"/>
  <c r="L427" i="4" l="1"/>
  <c r="L405" i="4" s="1"/>
  <c r="L430" i="4"/>
  <c r="L408" i="4" s="1"/>
  <c r="AI430" i="4"/>
  <c r="AI408" i="4" s="1"/>
  <c r="F16" i="4"/>
  <c r="M447" i="4"/>
  <c r="G16" i="4"/>
  <c r="L447" i="4"/>
  <c r="K447" i="4"/>
  <c r="I427" i="4"/>
  <c r="I405" i="4" s="1"/>
  <c r="I430" i="4"/>
  <c r="I408" i="4" s="1"/>
  <c r="H430" i="4" l="1"/>
  <c r="H408" i="4" s="1"/>
  <c r="F426" i="4"/>
  <c r="G426" i="4"/>
  <c r="F425" i="4"/>
  <c r="G425" i="4"/>
  <c r="F424" i="4"/>
  <c r="G424" i="4"/>
  <c r="F423" i="4"/>
  <c r="G423" i="4"/>
  <c r="F422" i="4"/>
  <c r="G422" i="4"/>
  <c r="F421" i="4"/>
  <c r="G421" i="4"/>
  <c r="F420" i="4"/>
  <c r="G420" i="4"/>
  <c r="F419" i="4"/>
  <c r="G419" i="4"/>
  <c r="E418" i="4"/>
  <c r="F418" i="4"/>
  <c r="G418" i="4"/>
  <c r="K418" i="4"/>
  <c r="L418" i="4"/>
  <c r="M418" i="4"/>
  <c r="D418" i="4"/>
  <c r="E417" i="4"/>
  <c r="F417" i="4"/>
  <c r="G417" i="4"/>
  <c r="K417" i="4"/>
  <c r="L417" i="4"/>
  <c r="M417" i="4"/>
  <c r="D417" i="4"/>
  <c r="F416" i="4"/>
  <c r="G416" i="4"/>
  <c r="K416" i="4"/>
  <c r="L416" i="4"/>
  <c r="M416" i="4"/>
  <c r="F415" i="4"/>
  <c r="G415" i="4"/>
  <c r="K415" i="4"/>
  <c r="L415" i="4"/>
  <c r="M415" i="4"/>
  <c r="F414" i="4"/>
  <c r="G414" i="4"/>
  <c r="K414" i="4"/>
  <c r="L414" i="4"/>
  <c r="M414" i="4"/>
  <c r="F413" i="4"/>
  <c r="G413" i="4"/>
  <c r="E412" i="4"/>
  <c r="F412" i="4"/>
  <c r="G412" i="4"/>
  <c r="K412" i="4"/>
  <c r="L412" i="4"/>
  <c r="M412" i="4"/>
  <c r="D412" i="4"/>
  <c r="F411" i="4"/>
  <c r="G411" i="4"/>
  <c r="K411" i="4"/>
  <c r="L411" i="4"/>
  <c r="M411" i="4"/>
  <c r="F410" i="4"/>
  <c r="G410" i="4"/>
  <c r="K410" i="4"/>
  <c r="L410" i="4"/>
  <c r="M410" i="4"/>
  <c r="F407" i="4"/>
  <c r="G407" i="4"/>
  <c r="F403" i="4"/>
  <c r="G403" i="4"/>
  <c r="F402" i="4"/>
  <c r="G402" i="4"/>
  <c r="K402" i="4"/>
  <c r="L402" i="4"/>
  <c r="M402" i="4"/>
  <c r="F401" i="4"/>
  <c r="G401" i="4"/>
  <c r="K401" i="4"/>
  <c r="L401" i="4"/>
  <c r="M401" i="4"/>
  <c r="F400" i="4"/>
  <c r="G400" i="4"/>
  <c r="K400" i="4"/>
  <c r="L400" i="4"/>
  <c r="M400" i="4"/>
  <c r="F399" i="4"/>
  <c r="G399" i="4"/>
  <c r="F398" i="4"/>
  <c r="G398" i="4"/>
  <c r="F397" i="4"/>
  <c r="G397" i="4"/>
  <c r="F396" i="4"/>
  <c r="G396" i="4"/>
  <c r="F395" i="4"/>
  <c r="G395" i="4"/>
  <c r="F394" i="4"/>
  <c r="G394" i="4"/>
  <c r="L394" i="4"/>
  <c r="M394" i="4"/>
  <c r="F393" i="4"/>
  <c r="G393" i="4"/>
  <c r="K393" i="4"/>
  <c r="L393" i="4"/>
  <c r="M393" i="4"/>
  <c r="F392" i="4"/>
  <c r="G392" i="4"/>
  <c r="K392" i="4"/>
  <c r="L392" i="4"/>
  <c r="M392" i="4"/>
  <c r="E391" i="4"/>
  <c r="F391" i="4"/>
  <c r="G391" i="4"/>
  <c r="K391" i="4"/>
  <c r="L391" i="4"/>
  <c r="M391" i="4"/>
  <c r="D391" i="4"/>
  <c r="F390" i="4"/>
  <c r="G390" i="4"/>
  <c r="M390" i="4"/>
  <c r="F389" i="4"/>
  <c r="G389" i="4"/>
  <c r="F388" i="4"/>
  <c r="G388" i="4"/>
  <c r="F387" i="4"/>
  <c r="G387" i="4"/>
  <c r="F386" i="4"/>
  <c r="G386" i="4"/>
  <c r="F385" i="4"/>
  <c r="F363" i="4" s="1"/>
  <c r="G385" i="4"/>
  <c r="L385" i="4"/>
  <c r="L363" i="4" s="1"/>
  <c r="M385" i="4"/>
  <c r="M363" i="4" s="1"/>
  <c r="F384" i="4"/>
  <c r="F362" i="4" s="1"/>
  <c r="G384" i="4"/>
  <c r="G362" i="4" s="1"/>
  <c r="L384" i="4"/>
  <c r="L362" i="4" s="1"/>
  <c r="M384" i="4"/>
  <c r="M362" i="4" s="1"/>
  <c r="F383" i="4"/>
  <c r="F361" i="4" s="1"/>
  <c r="G383" i="4"/>
  <c r="G361" i="4" s="1"/>
  <c r="M383" i="4"/>
  <c r="M361" i="4" s="1"/>
  <c r="F382" i="4"/>
  <c r="G382" i="4"/>
  <c r="M382" i="4"/>
  <c r="F381" i="4"/>
  <c r="G381" i="4"/>
  <c r="L381" i="4"/>
  <c r="M381" i="4"/>
  <c r="F380" i="4"/>
  <c r="G380" i="4"/>
  <c r="K380" i="4"/>
  <c r="L380" i="4"/>
  <c r="M380" i="4"/>
  <c r="F379" i="4"/>
  <c r="G379" i="4"/>
  <c r="M379" i="4"/>
  <c r="E378" i="4"/>
  <c r="F378" i="4"/>
  <c r="G378" i="4"/>
  <c r="D378" i="4"/>
  <c r="F377" i="4"/>
  <c r="G377" i="4"/>
  <c r="F376" i="4"/>
  <c r="G376" i="4"/>
  <c r="F375" i="4"/>
  <c r="G375" i="4"/>
  <c r="F374" i="4"/>
  <c r="G374" i="4"/>
  <c r="F373" i="4"/>
  <c r="G373" i="4"/>
  <c r="F372" i="4"/>
  <c r="G372" i="4"/>
  <c r="F371" i="4"/>
  <c r="G371" i="4"/>
  <c r="F370" i="4"/>
  <c r="G370" i="4"/>
  <c r="E369" i="4"/>
  <c r="F369" i="4"/>
  <c r="G369" i="4"/>
  <c r="K369" i="4"/>
  <c r="L369" i="4"/>
  <c r="M369" i="4"/>
  <c r="D369" i="4"/>
  <c r="F368" i="4"/>
  <c r="G368" i="4"/>
  <c r="K368" i="4"/>
  <c r="L368" i="4"/>
  <c r="M368" i="4"/>
  <c r="F367" i="4"/>
  <c r="G367" i="4"/>
  <c r="K367" i="4"/>
  <c r="L367" i="4"/>
  <c r="M367" i="4"/>
  <c r="F366" i="4"/>
  <c r="G366" i="4"/>
  <c r="K366" i="4"/>
  <c r="L366" i="4"/>
  <c r="M366" i="4"/>
  <c r="F365" i="4"/>
  <c r="G365" i="4"/>
  <c r="K365" i="4"/>
  <c r="L365" i="4"/>
  <c r="M365" i="4"/>
  <c r="G363" i="4"/>
  <c r="F353" i="4"/>
  <c r="G353" i="4"/>
  <c r="F337" i="4"/>
  <c r="F312" i="4" s="1"/>
  <c r="G337" i="4"/>
  <c r="G312" i="4" s="1"/>
  <c r="K337" i="4"/>
  <c r="K312" i="4" s="1"/>
  <c r="M337" i="4"/>
  <c r="M312" i="4" s="1"/>
  <c r="E352" i="4"/>
  <c r="F352" i="4"/>
  <c r="G352" i="4"/>
  <c r="K352" i="4"/>
  <c r="L352" i="4"/>
  <c r="M352" i="4"/>
  <c r="D352" i="4"/>
  <c r="F351" i="4"/>
  <c r="G351" i="4"/>
  <c r="K351" i="4"/>
  <c r="L351" i="4"/>
  <c r="M351" i="4"/>
  <c r="E350" i="4"/>
  <c r="F350" i="4"/>
  <c r="G350" i="4"/>
  <c r="K350" i="4"/>
  <c r="L350" i="4"/>
  <c r="M350" i="4"/>
  <c r="F349" i="4"/>
  <c r="G349" i="4"/>
  <c r="K349" i="4"/>
  <c r="L349" i="4"/>
  <c r="M349" i="4"/>
  <c r="F348" i="4"/>
  <c r="G348" i="4"/>
  <c r="E347" i="4"/>
  <c r="F347" i="4"/>
  <c r="G347" i="4"/>
  <c r="K347" i="4"/>
  <c r="L347" i="4"/>
  <c r="M347" i="4"/>
  <c r="D347" i="4"/>
  <c r="F346" i="4"/>
  <c r="G346" i="4"/>
  <c r="E345" i="4"/>
  <c r="F345" i="4"/>
  <c r="G345" i="4"/>
  <c r="K345" i="4"/>
  <c r="L345" i="4"/>
  <c r="M345" i="4"/>
  <c r="D345" i="4"/>
  <c r="E344" i="4"/>
  <c r="F344" i="4"/>
  <c r="G344" i="4"/>
  <c r="K344" i="4"/>
  <c r="L344" i="4"/>
  <c r="M344" i="4"/>
  <c r="D344" i="4"/>
  <c r="F343" i="4"/>
  <c r="G343" i="4"/>
  <c r="F342" i="4"/>
  <c r="G342" i="4"/>
  <c r="F341" i="4"/>
  <c r="G341" i="4"/>
  <c r="F340" i="4"/>
  <c r="G340" i="4"/>
  <c r="F339" i="4"/>
  <c r="F314" i="4" s="1"/>
  <c r="G339" i="4"/>
  <c r="G314" i="4" s="1"/>
  <c r="K339" i="4"/>
  <c r="K314" i="4" s="1"/>
  <c r="L339" i="4"/>
  <c r="L314" i="4" s="1"/>
  <c r="M339" i="4"/>
  <c r="M314" i="4" s="1"/>
  <c r="F338" i="4"/>
  <c r="F313" i="4" s="1"/>
  <c r="G338" i="4"/>
  <c r="G313" i="4" s="1"/>
  <c r="K338" i="4"/>
  <c r="K313" i="4" s="1"/>
  <c r="L338" i="4"/>
  <c r="L313" i="4" s="1"/>
  <c r="M338" i="4"/>
  <c r="M313" i="4" s="1"/>
  <c r="F336" i="4"/>
  <c r="G336" i="4"/>
  <c r="K336" i="4"/>
  <c r="L336" i="4"/>
  <c r="M336" i="4"/>
  <c r="F335" i="4"/>
  <c r="G335" i="4"/>
  <c r="K334" i="4"/>
  <c r="L334" i="4"/>
  <c r="M334" i="4"/>
  <c r="F333" i="4"/>
  <c r="F309" i="4" s="1"/>
  <c r="G333" i="4"/>
  <c r="G309" i="4" s="1"/>
  <c r="K333" i="4"/>
  <c r="K309" i="4" s="1"/>
  <c r="L333" i="4"/>
  <c r="L309" i="4" s="1"/>
  <c r="M333" i="4"/>
  <c r="M309" i="4" s="1"/>
  <c r="F332" i="4"/>
  <c r="G332" i="4"/>
  <c r="K332" i="4"/>
  <c r="L332" i="4"/>
  <c r="M332" i="4"/>
  <c r="F331" i="4"/>
  <c r="G331" i="4"/>
  <c r="K331" i="4"/>
  <c r="L331" i="4"/>
  <c r="M331" i="4"/>
  <c r="F330" i="4"/>
  <c r="G330" i="4"/>
  <c r="F329" i="4"/>
  <c r="G329" i="4"/>
  <c r="F327" i="4"/>
  <c r="G327" i="4"/>
  <c r="F326" i="4"/>
  <c r="G326" i="4"/>
  <c r="M326" i="4"/>
  <c r="F324" i="4"/>
  <c r="G324" i="4"/>
  <c r="F323" i="4"/>
  <c r="G323" i="4"/>
  <c r="F322" i="4"/>
  <c r="G322" i="4"/>
  <c r="F321" i="4"/>
  <c r="G321" i="4"/>
  <c r="E320" i="4"/>
  <c r="F320" i="4"/>
  <c r="G320" i="4"/>
  <c r="K320" i="4"/>
  <c r="L320" i="4"/>
  <c r="M320" i="4"/>
  <c r="D320" i="4"/>
  <c r="F319" i="4"/>
  <c r="G319" i="4"/>
  <c r="K319" i="4"/>
  <c r="L319" i="4"/>
  <c r="M319" i="4"/>
  <c r="F318" i="4"/>
  <c r="G318" i="4"/>
  <c r="K318" i="4"/>
  <c r="L318" i="4"/>
  <c r="M318" i="4"/>
  <c r="F317" i="4"/>
  <c r="G317" i="4"/>
  <c r="K317" i="4"/>
  <c r="L317" i="4"/>
  <c r="M317" i="4"/>
  <c r="F316" i="4"/>
  <c r="G316" i="4"/>
  <c r="K316" i="4"/>
  <c r="L316" i="4"/>
  <c r="M316" i="4"/>
  <c r="F315" i="4"/>
  <c r="G315" i="4"/>
  <c r="F305" i="4"/>
  <c r="G305" i="4"/>
  <c r="F304" i="4"/>
  <c r="G304" i="4"/>
  <c r="K304" i="4"/>
  <c r="L304" i="4"/>
  <c r="M304" i="4"/>
  <c r="F303" i="4"/>
  <c r="G303" i="4"/>
  <c r="M303" i="4"/>
  <c r="F302" i="4"/>
  <c r="G302" i="4"/>
  <c r="F301" i="4"/>
  <c r="G301" i="4"/>
  <c r="K300" i="4"/>
  <c r="L300" i="4"/>
  <c r="M300" i="4"/>
  <c r="F299" i="4"/>
  <c r="G299" i="4"/>
  <c r="F298" i="4"/>
  <c r="G298" i="4"/>
  <c r="K298" i="4"/>
  <c r="L298" i="4"/>
  <c r="M298" i="4"/>
  <c r="F297" i="4"/>
  <c r="G297" i="4"/>
  <c r="K297" i="4"/>
  <c r="L297" i="4"/>
  <c r="M297" i="4"/>
  <c r="F296" i="4"/>
  <c r="G296" i="4"/>
  <c r="K296" i="4"/>
  <c r="L296" i="4"/>
  <c r="M296" i="4"/>
  <c r="F295" i="4"/>
  <c r="G295" i="4"/>
  <c r="F294" i="4"/>
  <c r="G294" i="4"/>
  <c r="K294" i="4"/>
  <c r="L294" i="4"/>
  <c r="M294" i="4"/>
  <c r="F293" i="4"/>
  <c r="G293" i="4"/>
  <c r="K293" i="4"/>
  <c r="L293" i="4"/>
  <c r="M293" i="4"/>
  <c r="F292" i="4"/>
  <c r="G292" i="4"/>
  <c r="K292" i="4"/>
  <c r="L292" i="4"/>
  <c r="M292" i="4"/>
  <c r="F291" i="4"/>
  <c r="G291" i="4"/>
  <c r="K291" i="4"/>
  <c r="L291" i="4"/>
  <c r="M291" i="4"/>
  <c r="F290" i="4"/>
  <c r="G290" i="4"/>
  <c r="K290" i="4"/>
  <c r="L290" i="4"/>
  <c r="M290" i="4"/>
  <c r="F289" i="4"/>
  <c r="G289" i="4"/>
  <c r="K289" i="4"/>
  <c r="L289" i="4"/>
  <c r="M289" i="4"/>
  <c r="F288" i="4"/>
  <c r="G288" i="4"/>
  <c r="K288" i="4"/>
  <c r="L288" i="4"/>
  <c r="M288" i="4"/>
  <c r="F287" i="4"/>
  <c r="G287" i="4"/>
  <c r="K287" i="4"/>
  <c r="L287" i="4"/>
  <c r="M287" i="4"/>
  <c r="E286" i="4"/>
  <c r="F286" i="4"/>
  <c r="G286" i="4"/>
  <c r="K286" i="4"/>
  <c r="L286" i="4"/>
  <c r="M286" i="4"/>
  <c r="D286" i="4"/>
  <c r="E285" i="4"/>
  <c r="F285" i="4"/>
  <c r="G285" i="4"/>
  <c r="K285" i="4"/>
  <c r="L285" i="4"/>
  <c r="M285" i="4"/>
  <c r="D285" i="4"/>
  <c r="E284" i="4"/>
  <c r="E262" i="4" s="1"/>
  <c r="F284" i="4"/>
  <c r="F262" i="4" s="1"/>
  <c r="G284" i="4"/>
  <c r="G262" i="4" s="1"/>
  <c r="K284" i="4"/>
  <c r="K262" i="4" s="1"/>
  <c r="L284" i="4"/>
  <c r="L262" i="4" s="1"/>
  <c r="M284" i="4"/>
  <c r="M262" i="4" s="1"/>
  <c r="D284" i="4"/>
  <c r="D262" i="4" s="1"/>
  <c r="E283" i="4"/>
  <c r="E261" i="4" s="1"/>
  <c r="F283" i="4"/>
  <c r="F261" i="4" s="1"/>
  <c r="G283" i="4"/>
  <c r="G261" i="4" s="1"/>
  <c r="K283" i="4"/>
  <c r="K261" i="4" s="1"/>
  <c r="L283" i="4"/>
  <c r="L261" i="4" s="1"/>
  <c r="M283" i="4"/>
  <c r="M261" i="4" s="1"/>
  <c r="D283" i="4"/>
  <c r="D261" i="4" s="1"/>
  <c r="E282" i="4"/>
  <c r="F282" i="4"/>
  <c r="G282" i="4"/>
  <c r="K282" i="4"/>
  <c r="L282" i="4"/>
  <c r="M282" i="4"/>
  <c r="D282" i="4"/>
  <c r="F281" i="4"/>
  <c r="G281" i="4"/>
  <c r="M280" i="4"/>
  <c r="F279" i="4"/>
  <c r="G279" i="4"/>
  <c r="M279" i="4"/>
  <c r="F278" i="4"/>
  <c r="G278" i="4"/>
  <c r="K278" i="4"/>
  <c r="L278" i="4"/>
  <c r="M278" i="4"/>
  <c r="F277" i="4"/>
  <c r="G277" i="4"/>
  <c r="K277" i="4"/>
  <c r="L277" i="4"/>
  <c r="M277" i="4"/>
  <c r="F276" i="4"/>
  <c r="G276" i="4"/>
  <c r="F275" i="4"/>
  <c r="G275" i="4"/>
  <c r="F274" i="4"/>
  <c r="G274" i="4"/>
  <c r="F273" i="4"/>
  <c r="G273" i="4"/>
  <c r="E272" i="4"/>
  <c r="F272" i="4"/>
  <c r="G272" i="4"/>
  <c r="K272" i="4"/>
  <c r="L272" i="4"/>
  <c r="M272" i="4"/>
  <c r="D272" i="4"/>
  <c r="E271" i="4"/>
  <c r="F271" i="4"/>
  <c r="G271" i="4"/>
  <c r="K271" i="4"/>
  <c r="L271" i="4"/>
  <c r="M271" i="4"/>
  <c r="D271" i="4"/>
  <c r="E270" i="4"/>
  <c r="F270" i="4"/>
  <c r="G270" i="4"/>
  <c r="K270" i="4"/>
  <c r="L270" i="4"/>
  <c r="M270" i="4"/>
  <c r="D270" i="4"/>
  <c r="F269" i="4"/>
  <c r="G269" i="4"/>
  <c r="F268" i="4"/>
  <c r="G268" i="4"/>
  <c r="F267" i="4"/>
  <c r="G267" i="4"/>
  <c r="F266" i="4"/>
  <c r="G266" i="4"/>
  <c r="F265" i="4"/>
  <c r="G265" i="4"/>
  <c r="F264" i="4"/>
  <c r="G264" i="4"/>
  <c r="F263" i="4"/>
  <c r="G263" i="4"/>
  <c r="F253" i="4"/>
  <c r="G253" i="4"/>
  <c r="E252" i="4"/>
  <c r="F252" i="4"/>
  <c r="G252" i="4"/>
  <c r="K252" i="4"/>
  <c r="L252" i="4"/>
  <c r="M252" i="4"/>
  <c r="D252" i="4"/>
  <c r="E251" i="4"/>
  <c r="F251" i="4"/>
  <c r="G251" i="4"/>
  <c r="K251" i="4"/>
  <c r="L251" i="4"/>
  <c r="M251" i="4"/>
  <c r="D251" i="4"/>
  <c r="F250" i="4"/>
  <c r="G250" i="4"/>
  <c r="F249" i="4"/>
  <c r="G249" i="4"/>
  <c r="K249" i="4"/>
  <c r="L249" i="4"/>
  <c r="M249" i="4"/>
  <c r="F248" i="4"/>
  <c r="G248" i="4"/>
  <c r="F247" i="4"/>
  <c r="G247" i="4"/>
  <c r="F246" i="4"/>
  <c r="G246" i="4"/>
  <c r="F245" i="4"/>
  <c r="G245" i="4"/>
  <c r="F244" i="4"/>
  <c r="G244" i="4"/>
  <c r="F243" i="4"/>
  <c r="G243" i="4"/>
  <c r="F242" i="4"/>
  <c r="G242" i="4"/>
  <c r="F241" i="4"/>
  <c r="G241" i="4"/>
  <c r="E240" i="4"/>
  <c r="E222" i="4" s="1"/>
  <c r="F240" i="4"/>
  <c r="F222" i="4" s="1"/>
  <c r="G240" i="4"/>
  <c r="G222" i="4" s="1"/>
  <c r="D240" i="4"/>
  <c r="D222" i="4" s="1"/>
  <c r="F239" i="4"/>
  <c r="F221" i="4" s="1"/>
  <c r="G239" i="4"/>
  <c r="G221" i="4" s="1"/>
  <c r="F238" i="4"/>
  <c r="F220" i="4" s="1"/>
  <c r="G238" i="4"/>
  <c r="G220" i="4" s="1"/>
  <c r="F237" i="4"/>
  <c r="G237" i="4"/>
  <c r="E236" i="4"/>
  <c r="F236" i="4"/>
  <c r="G236" i="4"/>
  <c r="K236" i="4"/>
  <c r="L236" i="4"/>
  <c r="M236" i="4"/>
  <c r="D236" i="4"/>
  <c r="F235" i="4"/>
  <c r="F218" i="4" s="1"/>
  <c r="G235" i="4"/>
  <c r="G218" i="4" s="1"/>
  <c r="F234" i="4"/>
  <c r="F217" i="4" s="1"/>
  <c r="G234" i="4"/>
  <c r="G217" i="4" s="1"/>
  <c r="F233" i="4"/>
  <c r="G233" i="4"/>
  <c r="F232" i="4"/>
  <c r="G232" i="4"/>
  <c r="K232" i="4"/>
  <c r="L232" i="4"/>
  <c r="M232" i="4"/>
  <c r="F231" i="4"/>
  <c r="G231" i="4"/>
  <c r="F230" i="4"/>
  <c r="G230" i="4"/>
  <c r="F229" i="4"/>
  <c r="G229" i="4"/>
  <c r="E228" i="4"/>
  <c r="F228" i="4"/>
  <c r="G228" i="4"/>
  <c r="K228" i="4"/>
  <c r="L228" i="4"/>
  <c r="M228" i="4"/>
  <c r="D228" i="4"/>
  <c r="F227" i="4"/>
  <c r="G227" i="4"/>
  <c r="K227" i="4"/>
  <c r="L227" i="4"/>
  <c r="M227" i="4"/>
  <c r="F226" i="4"/>
  <c r="G226" i="4"/>
  <c r="K226" i="4"/>
  <c r="L226" i="4"/>
  <c r="M226" i="4"/>
  <c r="F225" i="4"/>
  <c r="G225" i="4"/>
  <c r="K225" i="4"/>
  <c r="L225" i="4"/>
  <c r="M225" i="4"/>
  <c r="F224" i="4"/>
  <c r="G224" i="4"/>
  <c r="K224" i="4"/>
  <c r="L224" i="4"/>
  <c r="M224" i="4"/>
  <c r="F223" i="4"/>
  <c r="G223" i="4"/>
  <c r="F212" i="4"/>
  <c r="G212" i="4"/>
  <c r="F211" i="4"/>
  <c r="G211" i="4"/>
  <c r="K211" i="4"/>
  <c r="L211" i="4"/>
  <c r="M211" i="4"/>
  <c r="F210" i="4"/>
  <c r="G210" i="4"/>
  <c r="F209" i="4"/>
  <c r="G209" i="4"/>
  <c r="K209" i="4"/>
  <c r="L209" i="4"/>
  <c r="M209" i="4"/>
  <c r="F208" i="4"/>
  <c r="G208" i="4"/>
  <c r="K208" i="4"/>
  <c r="L208" i="4"/>
  <c r="M208" i="4"/>
  <c r="F207" i="4"/>
  <c r="G207" i="4"/>
  <c r="K207" i="4"/>
  <c r="L207" i="4"/>
  <c r="M207" i="4"/>
  <c r="F206" i="4"/>
  <c r="G206" i="4"/>
  <c r="K206" i="4"/>
  <c r="L206" i="4"/>
  <c r="M206" i="4"/>
  <c r="F205" i="4"/>
  <c r="G205" i="4"/>
  <c r="K205" i="4"/>
  <c r="L205" i="4"/>
  <c r="M205" i="4"/>
  <c r="F204" i="4"/>
  <c r="G204" i="4"/>
  <c r="F203" i="4"/>
  <c r="G203" i="4"/>
  <c r="F202" i="4"/>
  <c r="G202" i="4"/>
  <c r="K202" i="4"/>
  <c r="L202" i="4"/>
  <c r="M202" i="4"/>
  <c r="F201" i="4"/>
  <c r="G201" i="4"/>
  <c r="K201" i="4"/>
  <c r="L201" i="4"/>
  <c r="M201" i="4"/>
  <c r="F200" i="4"/>
  <c r="G200" i="4"/>
  <c r="K200" i="4"/>
  <c r="L200" i="4"/>
  <c r="M200" i="4"/>
  <c r="F199" i="4"/>
  <c r="G199" i="4"/>
  <c r="M199" i="4"/>
  <c r="F198" i="4"/>
  <c r="G198" i="4"/>
  <c r="F197" i="4"/>
  <c r="G197" i="4"/>
  <c r="F196" i="4"/>
  <c r="G196" i="4"/>
  <c r="F195" i="4"/>
  <c r="G195" i="4"/>
  <c r="F194" i="4"/>
  <c r="G194" i="4"/>
  <c r="F193" i="4"/>
  <c r="G193" i="4"/>
  <c r="F192" i="4"/>
  <c r="F173" i="4" s="1"/>
  <c r="G192" i="4"/>
  <c r="G173" i="4" s="1"/>
  <c r="E191" i="4"/>
  <c r="F191" i="4"/>
  <c r="G191" i="4"/>
  <c r="K191" i="4"/>
  <c r="L191" i="4"/>
  <c r="M191" i="4"/>
  <c r="D191" i="4"/>
  <c r="F190" i="4"/>
  <c r="G190" i="4"/>
  <c r="F189" i="4"/>
  <c r="G189" i="4"/>
  <c r="F188" i="4"/>
  <c r="G188" i="4"/>
  <c r="F187" i="4"/>
  <c r="G187" i="4"/>
  <c r="F186" i="4"/>
  <c r="G186" i="4"/>
  <c r="F185" i="4"/>
  <c r="G185" i="4"/>
  <c r="F184" i="4"/>
  <c r="G184" i="4"/>
  <c r="F183" i="4"/>
  <c r="G183" i="4"/>
  <c r="F182" i="4"/>
  <c r="G182" i="4"/>
  <c r="E181" i="4"/>
  <c r="F181" i="4"/>
  <c r="G181" i="4"/>
  <c r="K181" i="4"/>
  <c r="L181" i="4"/>
  <c r="M181" i="4"/>
  <c r="D181" i="4"/>
  <c r="E180" i="4"/>
  <c r="F180" i="4"/>
  <c r="G180" i="4"/>
  <c r="K180" i="4"/>
  <c r="L180" i="4"/>
  <c r="M180" i="4"/>
  <c r="D180" i="4"/>
  <c r="F179" i="4"/>
  <c r="G179" i="4"/>
  <c r="K179" i="4"/>
  <c r="L179" i="4"/>
  <c r="M179" i="4"/>
  <c r="F178" i="4"/>
  <c r="G178" i="4"/>
  <c r="K178" i="4"/>
  <c r="L178" i="4"/>
  <c r="M178" i="4"/>
  <c r="F177" i="4"/>
  <c r="G177" i="4"/>
  <c r="K177" i="4"/>
  <c r="L177" i="4"/>
  <c r="M177" i="4"/>
  <c r="F176" i="4"/>
  <c r="G176" i="4"/>
  <c r="K176" i="4"/>
  <c r="L176" i="4"/>
  <c r="M176" i="4"/>
  <c r="F175" i="4"/>
  <c r="G175" i="4"/>
  <c r="K175" i="4"/>
  <c r="L175" i="4"/>
  <c r="M175" i="4"/>
  <c r="F174" i="4"/>
  <c r="G174" i="4"/>
  <c r="F164" i="4"/>
  <c r="G164" i="4"/>
  <c r="F163" i="4"/>
  <c r="G163" i="4"/>
  <c r="K163" i="4"/>
  <c r="L163" i="4"/>
  <c r="M163" i="4"/>
  <c r="F162" i="4"/>
  <c r="G162" i="4"/>
  <c r="F161" i="4"/>
  <c r="G161" i="4"/>
  <c r="E160" i="4"/>
  <c r="F160" i="4"/>
  <c r="G160" i="4"/>
  <c r="D160" i="4"/>
  <c r="E159" i="4"/>
  <c r="F159" i="4"/>
  <c r="G159" i="4"/>
  <c r="D159" i="4"/>
  <c r="F158" i="4"/>
  <c r="G158" i="4"/>
  <c r="F157" i="4"/>
  <c r="G157" i="4"/>
  <c r="F156" i="4"/>
  <c r="G156" i="4"/>
  <c r="F155" i="4"/>
  <c r="G155" i="4"/>
  <c r="F154" i="4"/>
  <c r="G154" i="4"/>
  <c r="F153" i="4"/>
  <c r="F123" i="4" s="1"/>
  <c r="G153" i="4"/>
  <c r="G123" i="4" s="1"/>
  <c r="F152" i="4"/>
  <c r="F122" i="4" s="1"/>
  <c r="G152" i="4"/>
  <c r="G122" i="4" s="1"/>
  <c r="F151" i="4"/>
  <c r="F121" i="4" s="1"/>
  <c r="G151" i="4"/>
  <c r="G121" i="4" s="1"/>
  <c r="F150" i="4"/>
  <c r="F120" i="4" s="1"/>
  <c r="G150" i="4"/>
  <c r="G120" i="4" s="1"/>
  <c r="F149" i="4"/>
  <c r="G149" i="4"/>
  <c r="F148" i="4"/>
  <c r="G148" i="4"/>
  <c r="F147" i="4"/>
  <c r="G147" i="4"/>
  <c r="F146" i="4"/>
  <c r="G146" i="4"/>
  <c r="K145" i="4"/>
  <c r="L145" i="4"/>
  <c r="M145" i="4"/>
  <c r="K144" i="4"/>
  <c r="L144" i="4"/>
  <c r="M144" i="4"/>
  <c r="K143" i="4"/>
  <c r="L143" i="4"/>
  <c r="M143" i="4"/>
  <c r="K142" i="4"/>
  <c r="L142" i="4"/>
  <c r="M142" i="4"/>
  <c r="K141" i="4"/>
  <c r="L141" i="4"/>
  <c r="M141" i="4"/>
  <c r="F140" i="4"/>
  <c r="G140" i="4"/>
  <c r="K140" i="4"/>
  <c r="L140" i="4"/>
  <c r="M140" i="4"/>
  <c r="K139" i="4"/>
  <c r="L139" i="4"/>
  <c r="M139" i="4"/>
  <c r="E136" i="4"/>
  <c r="F136" i="4"/>
  <c r="G136" i="4"/>
  <c r="K136" i="4"/>
  <c r="L136" i="4"/>
  <c r="M136" i="4"/>
  <c r="D136" i="4"/>
  <c r="F135" i="4"/>
  <c r="G135" i="4"/>
  <c r="F134" i="4"/>
  <c r="G134" i="4"/>
  <c r="E133" i="4"/>
  <c r="F133" i="4"/>
  <c r="G133" i="4"/>
  <c r="K133" i="4"/>
  <c r="L133" i="4"/>
  <c r="M133" i="4"/>
  <c r="D133" i="4"/>
  <c r="F132" i="4"/>
  <c r="G132" i="4"/>
  <c r="E131" i="4"/>
  <c r="F131" i="4"/>
  <c r="G131" i="4"/>
  <c r="K131" i="4"/>
  <c r="L131" i="4"/>
  <c r="M131" i="4"/>
  <c r="D131" i="4"/>
  <c r="F130" i="4"/>
  <c r="G130" i="4"/>
  <c r="B105" i="4"/>
  <c r="C105" i="4"/>
  <c r="F105" i="4"/>
  <c r="F64" i="4" s="1"/>
  <c r="G105" i="4"/>
  <c r="G64" i="4" s="1"/>
  <c r="J105" i="4"/>
  <c r="J64" i="4" s="1"/>
  <c r="K105" i="4"/>
  <c r="K64" i="4" s="1"/>
  <c r="L105" i="4"/>
  <c r="L64" i="4" s="1"/>
  <c r="M105" i="4"/>
  <c r="M64" i="4" s="1"/>
  <c r="P105" i="4"/>
  <c r="P64" i="4" s="1"/>
  <c r="Q105" i="4"/>
  <c r="Q64" i="4" s="1"/>
  <c r="T105" i="4"/>
  <c r="T64" i="4" s="1"/>
  <c r="W105" i="4"/>
  <c r="W64" i="4" s="1"/>
  <c r="Z105" i="4"/>
  <c r="Z64" i="4" s="1"/>
  <c r="AC105" i="4"/>
  <c r="AC64" i="4" s="1"/>
  <c r="AF105" i="4"/>
  <c r="AF64" i="4" s="1"/>
  <c r="AL105" i="4"/>
  <c r="AO105" i="4"/>
  <c r="AP105" i="4"/>
  <c r="AQ105" i="4"/>
  <c r="AR105" i="4"/>
  <c r="AS105" i="4"/>
  <c r="AT105" i="4"/>
  <c r="B104" i="4"/>
  <c r="C104" i="4"/>
  <c r="F104" i="4"/>
  <c r="G104" i="4"/>
  <c r="J104" i="4"/>
  <c r="K104" i="4"/>
  <c r="M104" i="4"/>
  <c r="A104" i="4"/>
  <c r="A105" i="4"/>
  <c r="B103" i="4"/>
  <c r="C103" i="4"/>
  <c r="F103" i="4"/>
  <c r="G103" i="4"/>
  <c r="K103" i="4"/>
  <c r="L103" i="4"/>
  <c r="M103" i="4"/>
  <c r="A103" i="4"/>
  <c r="F115" i="4"/>
  <c r="G115" i="4"/>
  <c r="F114" i="4"/>
  <c r="G114" i="4"/>
  <c r="F113" i="4"/>
  <c r="G113" i="4"/>
  <c r="F112" i="4"/>
  <c r="G112" i="4"/>
  <c r="K112" i="4"/>
  <c r="L112" i="4"/>
  <c r="M112" i="4"/>
  <c r="F111" i="4"/>
  <c r="G111" i="4"/>
  <c r="F110" i="4"/>
  <c r="G110" i="4"/>
  <c r="F109" i="4"/>
  <c r="G109" i="4"/>
  <c r="F108" i="4"/>
  <c r="G108" i="4"/>
  <c r="F107" i="4"/>
  <c r="G107" i="4"/>
  <c r="F106" i="4"/>
  <c r="G106" i="4"/>
  <c r="F102" i="4"/>
  <c r="G102" i="4"/>
  <c r="M102" i="4"/>
  <c r="F101" i="4"/>
  <c r="G101" i="4"/>
  <c r="F100" i="4"/>
  <c r="G100" i="4"/>
  <c r="F99" i="4"/>
  <c r="G99" i="4"/>
  <c r="F98" i="4"/>
  <c r="F73" i="4" s="1"/>
  <c r="G98" i="4"/>
  <c r="G73" i="4" s="1"/>
  <c r="F97" i="4"/>
  <c r="F72" i="4" s="1"/>
  <c r="G97" i="4"/>
  <c r="G72" i="4" s="1"/>
  <c r="F96" i="4"/>
  <c r="F71" i="4" s="1"/>
  <c r="G96" i="4"/>
  <c r="G71" i="4" s="1"/>
  <c r="E95" i="4"/>
  <c r="E70" i="4" s="1"/>
  <c r="F95" i="4"/>
  <c r="F70" i="4" s="1"/>
  <c r="G95" i="4"/>
  <c r="G70" i="4" s="1"/>
  <c r="F94" i="4"/>
  <c r="F69" i="4" s="1"/>
  <c r="G94" i="4"/>
  <c r="G69" i="4" s="1"/>
  <c r="F93" i="4"/>
  <c r="F68" i="4" s="1"/>
  <c r="G93" i="4"/>
  <c r="G68" i="4" s="1"/>
  <c r="F92" i="4"/>
  <c r="F67" i="4" s="1"/>
  <c r="G92" i="4"/>
  <c r="G67" i="4" s="1"/>
  <c r="F91" i="4"/>
  <c r="G91" i="4"/>
  <c r="E90" i="4"/>
  <c r="F90" i="4"/>
  <c r="G90" i="4"/>
  <c r="F89" i="4"/>
  <c r="G89" i="4"/>
  <c r="F88" i="4"/>
  <c r="G88" i="4"/>
  <c r="F87" i="4"/>
  <c r="G87" i="4"/>
  <c r="F86" i="4"/>
  <c r="G86" i="4"/>
  <c r="F85" i="4"/>
  <c r="G85" i="4"/>
  <c r="F84" i="4"/>
  <c r="G84" i="4"/>
  <c r="F83" i="4"/>
  <c r="G83" i="4"/>
  <c r="F82" i="4"/>
  <c r="G82" i="4"/>
  <c r="E81" i="4"/>
  <c r="F81" i="4"/>
  <c r="G81" i="4"/>
  <c r="K81" i="4"/>
  <c r="L81" i="4"/>
  <c r="M81" i="4"/>
  <c r="D81" i="4"/>
  <c r="F80" i="4"/>
  <c r="G80" i="4"/>
  <c r="F79" i="4"/>
  <c r="G79" i="4"/>
  <c r="E77" i="4"/>
  <c r="F77" i="4"/>
  <c r="G77" i="4"/>
  <c r="K77" i="4"/>
  <c r="L77" i="4"/>
  <c r="M77" i="4"/>
  <c r="D77" i="4"/>
  <c r="F78" i="4"/>
  <c r="G78" i="4"/>
  <c r="F76" i="4"/>
  <c r="G76" i="4"/>
  <c r="E75" i="4"/>
  <c r="F75" i="4"/>
  <c r="G75" i="4"/>
  <c r="K75" i="4"/>
  <c r="L75" i="4"/>
  <c r="M75" i="4"/>
  <c r="D75" i="4"/>
  <c r="F74" i="4"/>
  <c r="G74" i="4"/>
  <c r="G355" i="4" l="1"/>
  <c r="F355" i="4"/>
  <c r="D338" i="4"/>
  <c r="D313" i="4" s="1"/>
  <c r="G126" i="4"/>
  <c r="L337" i="4"/>
  <c r="L312" i="4" s="1"/>
  <c r="G354" i="4"/>
  <c r="G359" i="4"/>
  <c r="F357" i="4"/>
  <c r="F356" i="4"/>
  <c r="G358" i="4"/>
  <c r="M168" i="4"/>
  <c r="G169" i="4"/>
  <c r="F170" i="4"/>
  <c r="M167" i="4"/>
  <c r="G168" i="4"/>
  <c r="F216" i="4"/>
  <c r="G256" i="4"/>
  <c r="F311" i="4"/>
  <c r="F308" i="4"/>
  <c r="F404" i="4"/>
  <c r="G214" i="4"/>
  <c r="F406" i="4"/>
  <c r="G404" i="4"/>
  <c r="K167" i="4"/>
  <c r="G170" i="4"/>
  <c r="G215" i="4"/>
  <c r="G258" i="4"/>
  <c r="G307" i="4"/>
  <c r="G308" i="4"/>
  <c r="F359" i="4"/>
  <c r="F358" i="4"/>
  <c r="G406" i="4"/>
  <c r="F306" i="4"/>
  <c r="F215" i="4"/>
  <c r="G357" i="4"/>
  <c r="G166" i="4"/>
  <c r="F307" i="4"/>
  <c r="G216" i="4"/>
  <c r="F117" i="4"/>
  <c r="G219" i="4"/>
  <c r="F257" i="4"/>
  <c r="G167" i="4"/>
  <c r="G171" i="4"/>
  <c r="F171" i="4"/>
  <c r="F167" i="4"/>
  <c r="F169" i="4"/>
  <c r="F258" i="4"/>
  <c r="G257" i="4"/>
  <c r="F126" i="4"/>
  <c r="M215" i="4"/>
  <c r="G213" i="4"/>
  <c r="F214" i="4"/>
  <c r="G306" i="4"/>
  <c r="F168" i="4"/>
  <c r="F59" i="4"/>
  <c r="F213" i="4"/>
  <c r="F256" i="4"/>
  <c r="F354" i="4"/>
  <c r="F360" i="4"/>
  <c r="G59" i="4"/>
  <c r="G117" i="4"/>
  <c r="G165" i="4"/>
  <c r="G255" i="4"/>
  <c r="G356" i="4"/>
  <c r="F166" i="4"/>
  <c r="G360" i="4"/>
  <c r="F165" i="4"/>
  <c r="D337" i="4"/>
  <c r="D312" i="4" s="1"/>
  <c r="G254" i="4"/>
  <c r="F255" i="4"/>
  <c r="G311" i="4"/>
  <c r="M360" i="4"/>
  <c r="F219" i="4"/>
  <c r="F254" i="4"/>
  <c r="L215" i="4"/>
  <c r="K215" i="4"/>
  <c r="L168" i="4"/>
  <c r="K168" i="4"/>
  <c r="L167" i="4"/>
  <c r="F66" i="4"/>
  <c r="G66" i="4"/>
  <c r="F65" i="4"/>
  <c r="G65" i="4"/>
  <c r="F63" i="4"/>
  <c r="G63" i="4"/>
  <c r="F62" i="4"/>
  <c r="G62" i="4"/>
  <c r="F61" i="4"/>
  <c r="G61" i="4"/>
  <c r="F60" i="4"/>
  <c r="G60" i="4"/>
  <c r="F58" i="4"/>
  <c r="G58" i="4"/>
  <c r="E57" i="4"/>
  <c r="F57" i="4"/>
  <c r="G57" i="4"/>
  <c r="K57" i="4"/>
  <c r="L57" i="4"/>
  <c r="M57" i="4"/>
  <c r="D57" i="4"/>
  <c r="E56" i="4"/>
  <c r="F56" i="4"/>
  <c r="G56" i="4"/>
  <c r="K56" i="4"/>
  <c r="L56" i="4"/>
  <c r="M56" i="4"/>
  <c r="D56" i="4"/>
  <c r="F55" i="4"/>
  <c r="G55" i="4"/>
  <c r="E54" i="4"/>
  <c r="F54" i="4"/>
  <c r="G54" i="4"/>
  <c r="F53" i="4"/>
  <c r="G53" i="4"/>
  <c r="F52" i="4"/>
  <c r="G52" i="4"/>
  <c r="F51" i="4"/>
  <c r="G51" i="4"/>
  <c r="C51" i="4"/>
  <c r="E50" i="4"/>
  <c r="F50" i="4"/>
  <c r="G50" i="4"/>
  <c r="K50" i="4"/>
  <c r="L50" i="4"/>
  <c r="M50" i="4"/>
  <c r="D50" i="4"/>
  <c r="N49" i="4"/>
  <c r="E49" i="4"/>
  <c r="F49" i="4"/>
  <c r="G49" i="4"/>
  <c r="K49" i="4"/>
  <c r="L49" i="4"/>
  <c r="M49" i="4"/>
  <c r="D49" i="4"/>
  <c r="E48" i="4"/>
  <c r="F48" i="4"/>
  <c r="G48" i="4"/>
  <c r="K48" i="4"/>
  <c r="L48" i="4"/>
  <c r="M48" i="4"/>
  <c r="D48" i="4"/>
  <c r="E47" i="4"/>
  <c r="F47" i="4"/>
  <c r="G47" i="4"/>
  <c r="K47" i="4"/>
  <c r="L47" i="4"/>
  <c r="M47" i="4"/>
  <c r="D47" i="4"/>
  <c r="E46" i="4"/>
  <c r="F46" i="4"/>
  <c r="G46" i="4"/>
  <c r="K46" i="4"/>
  <c r="L46" i="4"/>
  <c r="M46" i="4"/>
  <c r="D46" i="4"/>
  <c r="E45" i="4"/>
  <c r="E28" i="4" s="1"/>
  <c r="F45" i="4"/>
  <c r="F28" i="4" s="1"/>
  <c r="G45" i="4"/>
  <c r="G28" i="4" s="1"/>
  <c r="K45" i="4"/>
  <c r="K28" i="4" s="1"/>
  <c r="L45" i="4"/>
  <c r="L28" i="4" s="1"/>
  <c r="M45" i="4"/>
  <c r="M28" i="4" s="1"/>
  <c r="D45" i="4"/>
  <c r="D28" i="4" s="1"/>
  <c r="F44" i="4"/>
  <c r="G44" i="4"/>
  <c r="F43" i="4"/>
  <c r="G43" i="4"/>
  <c r="F42" i="4"/>
  <c r="G42" i="4"/>
  <c r="F40" i="4"/>
  <c r="G40" i="4"/>
  <c r="F39" i="4"/>
  <c r="G39" i="4"/>
  <c r="F38" i="4"/>
  <c r="G38" i="4"/>
  <c r="F37" i="4"/>
  <c r="G37" i="4"/>
  <c r="F36" i="4"/>
  <c r="G36" i="4"/>
  <c r="E35" i="4"/>
  <c r="F35" i="4"/>
  <c r="G35" i="4"/>
  <c r="K35" i="4"/>
  <c r="L35" i="4"/>
  <c r="M35" i="4"/>
  <c r="D35" i="4"/>
  <c r="F34" i="4"/>
  <c r="G34" i="4"/>
  <c r="F33" i="4"/>
  <c r="G33" i="4"/>
  <c r="E32" i="4"/>
  <c r="F32" i="4"/>
  <c r="G32" i="4"/>
  <c r="D32" i="4"/>
  <c r="C30" i="4"/>
  <c r="F29" i="4"/>
  <c r="F27" i="4" s="1"/>
  <c r="G29" i="4"/>
  <c r="G27" i="4" s="1"/>
  <c r="F23" i="4"/>
  <c r="G23" i="4"/>
  <c r="C22" i="4"/>
  <c r="G24" i="4" l="1"/>
  <c r="G25" i="4"/>
  <c r="F25" i="4"/>
  <c r="F24" i="4"/>
  <c r="G26" i="4"/>
  <c r="F26" i="4"/>
  <c r="AU588" i="4" l="1"/>
  <c r="E189" i="4"/>
  <c r="E588" i="4" l="1"/>
  <c r="E299" i="4" s="1"/>
  <c r="D588" i="4"/>
  <c r="D299" i="4" s="1"/>
  <c r="K588" i="4"/>
  <c r="K299" i="4" s="1"/>
  <c r="L588" i="4"/>
  <c r="L299" i="4" s="1"/>
  <c r="M588" i="4"/>
  <c r="M299" i="4" s="1"/>
  <c r="N588" i="4"/>
  <c r="P588" i="4"/>
  <c r="O588" i="4"/>
  <c r="Y581" i="4" l="1"/>
  <c r="Y580" i="4" s="1"/>
  <c r="Y579" i="4" s="1"/>
  <c r="L281" i="4"/>
  <c r="L260" i="4" s="1"/>
  <c r="I588" i="4"/>
  <c r="I299" i="4" s="1"/>
  <c r="H588" i="4"/>
  <c r="K280" i="4"/>
  <c r="E279" i="4"/>
  <c r="D279" i="4"/>
  <c r="K279" i="4"/>
  <c r="E276" i="4"/>
  <c r="D276" i="4"/>
  <c r="K276" i="4"/>
  <c r="D269" i="4"/>
  <c r="E269" i="4"/>
  <c r="H299" i="4" l="1"/>
  <c r="L280" i="4"/>
  <c r="L279" i="4"/>
  <c r="L276" i="4"/>
  <c r="D189" i="4" l="1"/>
  <c r="N105" i="4" l="1"/>
  <c r="N64" i="4" s="1"/>
  <c r="AO103" i="4"/>
  <c r="AP103" i="4"/>
  <c r="AQ103" i="4"/>
  <c r="AR103" i="4"/>
  <c r="AS103" i="4"/>
  <c r="AT103" i="4"/>
  <c r="L104" i="4" l="1"/>
  <c r="Z103" i="4"/>
  <c r="Z104" i="4"/>
  <c r="I105" i="4"/>
  <c r="I64" i="4" s="1"/>
  <c r="O105" i="4"/>
  <c r="O64" i="4" s="1"/>
  <c r="T103" i="4"/>
  <c r="T104" i="4"/>
  <c r="D105" i="4"/>
  <c r="D64" i="4" s="1"/>
  <c r="AL103" i="4"/>
  <c r="AL104" i="4"/>
  <c r="AF103" i="4"/>
  <c r="AF104" i="4"/>
  <c r="AC103" i="4"/>
  <c r="AC104" i="4"/>
  <c r="W103" i="4"/>
  <c r="W104" i="4"/>
  <c r="Q103" i="4"/>
  <c r="Q104" i="4"/>
  <c r="E105" i="4"/>
  <c r="E64" i="4" s="1"/>
  <c r="P103" i="4"/>
  <c r="P104" i="4"/>
  <c r="H105" i="4" l="1"/>
  <c r="H64" i="4" s="1"/>
  <c r="N104" i="4"/>
  <c r="D103" i="4"/>
  <c r="D104" i="4"/>
  <c r="E103" i="4"/>
  <c r="E104" i="4"/>
  <c r="O104" i="4"/>
  <c r="I104" i="4"/>
  <c r="H104" i="4" l="1"/>
  <c r="I103" i="4"/>
  <c r="O103" i="4"/>
  <c r="N103" i="4"/>
  <c r="M330" i="4"/>
  <c r="K330" i="4"/>
  <c r="L610" i="4"/>
  <c r="M610" i="4"/>
  <c r="K610" i="4"/>
  <c r="K673" i="4"/>
  <c r="K664" i="4"/>
  <c r="N648" i="4"/>
  <c r="N631" i="4"/>
  <c r="N630" i="4"/>
  <c r="H630" i="4" s="1"/>
  <c r="N616" i="4"/>
  <c r="N612" i="4"/>
  <c r="N611" i="4"/>
  <c r="K582" i="4"/>
  <c r="K581" i="4" s="1"/>
  <c r="K580" i="4" s="1"/>
  <c r="K577" i="4"/>
  <c r="H577" i="4" s="1"/>
  <c r="K564" i="4"/>
  <c r="K562" i="4"/>
  <c r="K560" i="4"/>
  <c r="H103" i="4" l="1"/>
  <c r="L330" i="4"/>
  <c r="N427" i="4"/>
  <c r="N405" i="4" s="1"/>
  <c r="K609" i="4"/>
  <c r="K329" i="4"/>
  <c r="K308" i="4" s="1"/>
  <c r="M609" i="4"/>
  <c r="M329" i="4"/>
  <c r="M308" i="4" s="1"/>
  <c r="L609" i="4"/>
  <c r="L608" i="4" s="1"/>
  <c r="L329" i="4"/>
  <c r="L308" i="4" s="1"/>
  <c r="N542" i="4"/>
  <c r="N543" i="4"/>
  <c r="N541" i="4"/>
  <c r="N539" i="4"/>
  <c r="N536" i="4"/>
  <c r="N534" i="4"/>
  <c r="N532" i="4"/>
  <c r="N531" i="4" s="1"/>
  <c r="M328" i="4" l="1"/>
  <c r="M608" i="4"/>
  <c r="K328" i="4"/>
  <c r="K608" i="4"/>
  <c r="H427" i="4"/>
  <c r="H405" i="4" s="1"/>
  <c r="L328" i="4"/>
  <c r="M327" i="4"/>
  <c r="K327" i="4" l="1"/>
  <c r="L327" i="4"/>
  <c r="K523" i="4"/>
  <c r="N504" i="4" l="1"/>
  <c r="N502" i="4"/>
  <c r="N501" i="4"/>
  <c r="F538" i="4" l="1"/>
  <c r="F144" i="4" s="1"/>
  <c r="F118" i="4" s="1"/>
  <c r="G538" i="4"/>
  <c r="G144" i="4" s="1"/>
  <c r="G118" i="4" s="1"/>
  <c r="F535" i="4"/>
  <c r="F143" i="4" s="1"/>
  <c r="F125" i="4" s="1"/>
  <c r="G535" i="4"/>
  <c r="G143" i="4" s="1"/>
  <c r="G125" i="4" s="1"/>
  <c r="F533" i="4"/>
  <c r="F142" i="4" s="1"/>
  <c r="F119" i="4" s="1"/>
  <c r="G533" i="4"/>
  <c r="G142" i="4" s="1"/>
  <c r="G119" i="4" s="1"/>
  <c r="E531" i="4"/>
  <c r="E141" i="4" s="1"/>
  <c r="E535" i="4"/>
  <c r="E143" i="4" s="1"/>
  <c r="C461" i="4" l="1"/>
  <c r="C459" i="4"/>
  <c r="C458" i="4"/>
  <c r="K602" i="4"/>
  <c r="J35" i="4"/>
  <c r="J45" i="4"/>
  <c r="J28" i="4" s="1"/>
  <c r="J46" i="4"/>
  <c r="J47" i="4"/>
  <c r="J48" i="4"/>
  <c r="J49" i="4"/>
  <c r="J50" i="4"/>
  <c r="J501" i="4"/>
  <c r="J502" i="4"/>
  <c r="J503" i="4"/>
  <c r="Z503" i="4" s="1"/>
  <c r="J505" i="4"/>
  <c r="J506" i="4"/>
  <c r="J507" i="4"/>
  <c r="J508" i="4"/>
  <c r="J509" i="4"/>
  <c r="J56" i="4"/>
  <c r="J57" i="4"/>
  <c r="J75" i="4"/>
  <c r="J77" i="4"/>
  <c r="J81" i="4"/>
  <c r="J516" i="4"/>
  <c r="J518" i="4"/>
  <c r="J103" i="4"/>
  <c r="J523" i="4"/>
  <c r="J131" i="4"/>
  <c r="J133" i="4"/>
  <c r="J136" i="4"/>
  <c r="J532" i="4"/>
  <c r="J534" i="4"/>
  <c r="J536" i="4"/>
  <c r="J539" i="4"/>
  <c r="J541" i="4"/>
  <c r="J542" i="4"/>
  <c r="J543" i="4"/>
  <c r="J180" i="4"/>
  <c r="J181" i="4"/>
  <c r="J547" i="4"/>
  <c r="J549" i="4"/>
  <c r="J551" i="4"/>
  <c r="J552" i="4"/>
  <c r="J191" i="4"/>
  <c r="J557" i="4"/>
  <c r="J558" i="4"/>
  <c r="J560" i="4"/>
  <c r="J562" i="4"/>
  <c r="J563" i="4"/>
  <c r="J564" i="4"/>
  <c r="J568" i="4"/>
  <c r="J228" i="4"/>
  <c r="J236" i="4"/>
  <c r="J575" i="4"/>
  <c r="J577" i="4"/>
  <c r="J251" i="4"/>
  <c r="J270" i="4"/>
  <c r="J271" i="4"/>
  <c r="J272" i="4"/>
  <c r="J582" i="4"/>
  <c r="J282" i="4"/>
  <c r="J283" i="4"/>
  <c r="J261" i="4" s="1"/>
  <c r="J284" i="4"/>
  <c r="J262" i="4" s="1"/>
  <c r="J285" i="4"/>
  <c r="J286" i="4"/>
  <c r="J587" i="4"/>
  <c r="J589" i="4"/>
  <c r="J590" i="4"/>
  <c r="J594" i="4"/>
  <c r="J304" i="4"/>
  <c r="J320" i="4"/>
  <c r="J598" i="4"/>
  <c r="J602" i="4"/>
  <c r="J604" i="4"/>
  <c r="J611" i="4"/>
  <c r="J612" i="4"/>
  <c r="J613" i="4"/>
  <c r="J616" i="4"/>
  <c r="J617" i="4"/>
  <c r="J625" i="4"/>
  <c r="J344" i="4"/>
  <c r="J345" i="4"/>
  <c r="J628" i="4"/>
  <c r="J347" i="4" s="1"/>
  <c r="J630" i="4"/>
  <c r="J631" i="4"/>
  <c r="J632" i="4"/>
  <c r="J352" i="4"/>
  <c r="J369" i="4"/>
  <c r="J639" i="4"/>
  <c r="J641" i="4"/>
  <c r="J391" i="4"/>
  <c r="J646" i="4"/>
  <c r="J648" i="4"/>
  <c r="J417" i="4"/>
  <c r="J418" i="4"/>
  <c r="J657" i="4"/>
  <c r="J658" i="4"/>
  <c r="J660" i="4"/>
  <c r="J435" i="4"/>
  <c r="J412" i="4" s="1"/>
  <c r="J662" i="4"/>
  <c r="J437" i="4" s="1"/>
  <c r="J664" i="4"/>
  <c r="J665" i="4"/>
  <c r="J439" i="4" s="1"/>
  <c r="J666" i="4"/>
  <c r="J440" i="4" s="1"/>
  <c r="J671" i="4"/>
  <c r="J673" i="4"/>
  <c r="AA503" i="4" l="1"/>
  <c r="AA500" i="4" s="1"/>
  <c r="AA499" i="4" s="1"/>
  <c r="AA498" i="4" s="1"/>
  <c r="AA497" i="4" s="1"/>
  <c r="AA496" i="4" s="1"/>
  <c r="AA495" i="4" s="1"/>
  <c r="Z500" i="4"/>
  <c r="Z499" i="4" s="1"/>
  <c r="AA461" i="4" l="1"/>
  <c r="AA460" i="4"/>
  <c r="K660" i="4"/>
  <c r="K658" i="4"/>
  <c r="L659" i="4"/>
  <c r="K657" i="4"/>
  <c r="D385" i="4"/>
  <c r="D363" i="4" s="1"/>
  <c r="K659" i="4" l="1"/>
  <c r="K618" i="4"/>
  <c r="N617" i="4"/>
  <c r="N615" i="4" s="1"/>
  <c r="N613" i="4"/>
  <c r="N610" i="4" s="1"/>
  <c r="N609" i="4" s="1"/>
  <c r="K604" i="4"/>
  <c r="K594" i="4"/>
  <c r="K593" i="4" s="1"/>
  <c r="N587" i="4"/>
  <c r="N586" i="4" s="1"/>
  <c r="N585" i="4" s="1"/>
  <c r="N582" i="4"/>
  <c r="H609" i="4" l="1"/>
  <c r="N608" i="4"/>
  <c r="K592" i="4"/>
  <c r="H593" i="4"/>
  <c r="H328" i="4"/>
  <c r="D454" i="4"/>
  <c r="D448" i="4" s="1"/>
  <c r="E454" i="4"/>
  <c r="E448" i="4" s="1"/>
  <c r="F452" i="4"/>
  <c r="F447" i="4" s="1"/>
  <c r="G452" i="4"/>
  <c r="G447" i="4" s="1"/>
  <c r="E450" i="4"/>
  <c r="D450" i="4"/>
  <c r="E449" i="4"/>
  <c r="D449" i="4"/>
  <c r="D445" i="4"/>
  <c r="E445" i="4"/>
  <c r="D672" i="4"/>
  <c r="D444" i="4" s="1"/>
  <c r="E672" i="4"/>
  <c r="E444" i="4" s="1"/>
  <c r="F672" i="4"/>
  <c r="F444" i="4" s="1"/>
  <c r="F409" i="4" s="1"/>
  <c r="G672" i="4"/>
  <c r="G444" i="4" s="1"/>
  <c r="G409" i="4" s="1"/>
  <c r="E670" i="4"/>
  <c r="D670" i="4"/>
  <c r="L669" i="4"/>
  <c r="K669" i="4"/>
  <c r="K442" i="4" s="1"/>
  <c r="E663" i="4"/>
  <c r="D663" i="4"/>
  <c r="D431" i="4"/>
  <c r="E431" i="4"/>
  <c r="D429" i="4"/>
  <c r="D407" i="4" s="1"/>
  <c r="D424" i="4"/>
  <c r="E424" i="4"/>
  <c r="E656" i="4"/>
  <c r="D656" i="4"/>
  <c r="D655" i="4" s="1"/>
  <c r="D654" i="4" s="1"/>
  <c r="D653" i="4" s="1"/>
  <c r="D652" i="4" s="1"/>
  <c r="E416" i="4"/>
  <c r="D416" i="4"/>
  <c r="E402" i="4"/>
  <c r="D402" i="4"/>
  <c r="E401" i="4"/>
  <c r="D401" i="4"/>
  <c r="D400" i="4"/>
  <c r="E400" i="4"/>
  <c r="E399" i="4"/>
  <c r="D399" i="4"/>
  <c r="D647" i="4"/>
  <c r="D398" i="4" s="1"/>
  <c r="E647" i="4"/>
  <c r="E398" i="4" s="1"/>
  <c r="E645" i="4"/>
  <c r="D645" i="4"/>
  <c r="F643" i="4"/>
  <c r="G643" i="4"/>
  <c r="E392" i="4"/>
  <c r="D392" i="4"/>
  <c r="D390" i="4"/>
  <c r="E390" i="4"/>
  <c r="E640" i="4"/>
  <c r="E389" i="4" s="1"/>
  <c r="D640" i="4"/>
  <c r="D389" i="4" s="1"/>
  <c r="D638" i="4"/>
  <c r="D388" i="4" s="1"/>
  <c r="E638" i="4"/>
  <c r="E388" i="4" s="1"/>
  <c r="E385" i="4"/>
  <c r="E363" i="4" s="1"/>
  <c r="D381" i="4"/>
  <c r="D380" i="4"/>
  <c r="E381" i="4"/>
  <c r="E380" i="4"/>
  <c r="E379" i="4"/>
  <c r="D379" i="4"/>
  <c r="D358" i="4" s="1"/>
  <c r="E377" i="4"/>
  <c r="D377" i="4"/>
  <c r="D376" i="4"/>
  <c r="E376" i="4"/>
  <c r="D368" i="4"/>
  <c r="E368" i="4"/>
  <c r="E367" i="4"/>
  <c r="D367" i="4"/>
  <c r="E366" i="4"/>
  <c r="D366" i="4"/>
  <c r="F364" i="4"/>
  <c r="G364" i="4"/>
  <c r="E351" i="4"/>
  <c r="E349" i="4"/>
  <c r="E629" i="4"/>
  <c r="D629" i="4"/>
  <c r="E343" i="4"/>
  <c r="D624" i="4"/>
  <c r="E624" i="4"/>
  <c r="E339" i="4"/>
  <c r="E314" i="4" s="1"/>
  <c r="E614" i="4"/>
  <c r="E334" i="4"/>
  <c r="F334" i="4"/>
  <c r="F310" i="4" s="1"/>
  <c r="G334" i="4"/>
  <c r="G310" i="4" s="1"/>
  <c r="D334" i="4"/>
  <c r="E333" i="4"/>
  <c r="E309" i="4" s="1"/>
  <c r="D333" i="4"/>
  <c r="D309" i="4" s="1"/>
  <c r="D332" i="4"/>
  <c r="E332" i="4"/>
  <c r="E331" i="4"/>
  <c r="F609" i="4"/>
  <c r="F328" i="4" s="1"/>
  <c r="G609" i="4"/>
  <c r="G328" i="4" s="1"/>
  <c r="F605" i="4"/>
  <c r="F325" i="4" s="1"/>
  <c r="G605" i="4"/>
  <c r="G325" i="4" s="1"/>
  <c r="D603" i="4"/>
  <c r="D324" i="4" s="1"/>
  <c r="E603" i="4"/>
  <c r="E324" i="4" s="1"/>
  <c r="E601" i="4"/>
  <c r="D601" i="4"/>
  <c r="D319" i="4"/>
  <c r="E319" i="4"/>
  <c r="D317" i="4"/>
  <c r="E318" i="4"/>
  <c r="D318" i="4"/>
  <c r="E317" i="4"/>
  <c r="E304" i="4"/>
  <c r="D304" i="4"/>
  <c r="E300" i="4"/>
  <c r="F300" i="4"/>
  <c r="F260" i="4" s="1"/>
  <c r="G300" i="4"/>
  <c r="G260" i="4" s="1"/>
  <c r="D300" i="4"/>
  <c r="D298" i="4"/>
  <c r="E298" i="4"/>
  <c r="E586" i="4"/>
  <c r="D586" i="4"/>
  <c r="E294" i="4"/>
  <c r="D294" i="4"/>
  <c r="E293" i="4"/>
  <c r="D293" i="4"/>
  <c r="E292" i="4"/>
  <c r="D292" i="4"/>
  <c r="D291" i="4"/>
  <c r="E291" i="4"/>
  <c r="D290" i="4"/>
  <c r="E290" i="4"/>
  <c r="E289" i="4"/>
  <c r="D289" i="4"/>
  <c r="E281" i="4"/>
  <c r="D281" i="4"/>
  <c r="E280" i="4"/>
  <c r="F280" i="4"/>
  <c r="F259" i="4" s="1"/>
  <c r="G280" i="4"/>
  <c r="G259" i="4" s="1"/>
  <c r="D280" i="4"/>
  <c r="E278" i="4"/>
  <c r="D278" i="4"/>
  <c r="E277" i="4"/>
  <c r="D277" i="4"/>
  <c r="D268" i="4"/>
  <c r="E268" i="4"/>
  <c r="E267" i="4"/>
  <c r="D267" i="4"/>
  <c r="E266" i="4"/>
  <c r="D266" i="4"/>
  <c r="E265" i="4"/>
  <c r="D265" i="4"/>
  <c r="E250" i="4"/>
  <c r="D250" i="4"/>
  <c r="E249" i="4"/>
  <c r="D249" i="4"/>
  <c r="D248" i="4"/>
  <c r="E248" i="4"/>
  <c r="E576" i="4"/>
  <c r="E245" i="4" s="1"/>
  <c r="D576" i="4"/>
  <c r="D245" i="4" s="1"/>
  <c r="E244" i="4"/>
  <c r="D244" i="4"/>
  <c r="E574" i="4"/>
  <c r="D574" i="4"/>
  <c r="E397" i="4" l="1"/>
  <c r="E644" i="4"/>
  <c r="E643" i="4" s="1"/>
  <c r="D397" i="4"/>
  <c r="D357" i="4" s="1"/>
  <c r="D644" i="4"/>
  <c r="D643" i="4" s="1"/>
  <c r="D243" i="4"/>
  <c r="D573" i="4"/>
  <c r="D297" i="4"/>
  <c r="D257" i="4" s="1"/>
  <c r="D585" i="4"/>
  <c r="E243" i="4"/>
  <c r="E573" i="4"/>
  <c r="E242" i="4" s="1"/>
  <c r="E297" i="4"/>
  <c r="E257" i="4" s="1"/>
  <c r="E585" i="4"/>
  <c r="H592" i="4"/>
  <c r="K591" i="4"/>
  <c r="D343" i="4"/>
  <c r="E335" i="4"/>
  <c r="E429" i="4"/>
  <c r="E407" i="4" s="1"/>
  <c r="D331" i="4"/>
  <c r="L442" i="4"/>
  <c r="L668" i="4"/>
  <c r="D453" i="4"/>
  <c r="E451" i="4"/>
  <c r="E453" i="4"/>
  <c r="D255" i="4"/>
  <c r="E255" i="4"/>
  <c r="E260" i="4"/>
  <c r="E259" i="4"/>
  <c r="E359" i="4"/>
  <c r="E258" i="4"/>
  <c r="E358" i="4"/>
  <c r="E428" i="4"/>
  <c r="E661" i="4"/>
  <c r="E436" i="4" s="1"/>
  <c r="E438" i="4"/>
  <c r="E409" i="4" s="1"/>
  <c r="D669" i="4"/>
  <c r="D442" i="4" s="1"/>
  <c r="D443" i="4"/>
  <c r="E669" i="4"/>
  <c r="E442" i="4" s="1"/>
  <c r="E443" i="4"/>
  <c r="D434" i="4"/>
  <c r="D411" i="4" s="1"/>
  <c r="E434" i="4"/>
  <c r="E411" i="4" s="1"/>
  <c r="D428" i="4"/>
  <c r="D661" i="4"/>
  <c r="D436" i="4" s="1"/>
  <c r="D438" i="4"/>
  <c r="D409" i="4" s="1"/>
  <c r="D356" i="4"/>
  <c r="E357" i="4"/>
  <c r="E337" i="4"/>
  <c r="E312" i="4" s="1"/>
  <c r="E338" i="4"/>
  <c r="E313" i="4" s="1"/>
  <c r="E302" i="4"/>
  <c r="E303" i="4"/>
  <c r="E256" i="4" s="1"/>
  <c r="D627" i="4"/>
  <c r="D626" i="4" s="1"/>
  <c r="D346" i="4" s="1"/>
  <c r="D348" i="4"/>
  <c r="D359" i="4"/>
  <c r="D393" i="4"/>
  <c r="D394" i="4"/>
  <c r="E414" i="4"/>
  <c r="E415" i="4"/>
  <c r="D260" i="4"/>
  <c r="E609" i="4"/>
  <c r="E329" i="4"/>
  <c r="E308" i="4" s="1"/>
  <c r="D339" i="4"/>
  <c r="D314" i="4" s="1"/>
  <c r="D336" i="4"/>
  <c r="D302" i="4"/>
  <c r="D303" i="4"/>
  <c r="D256" i="4" s="1"/>
  <c r="D329" i="4"/>
  <c r="D308" i="4" s="1"/>
  <c r="D360" i="4"/>
  <c r="D422" i="4"/>
  <c r="D423" i="4"/>
  <c r="E627" i="4"/>
  <c r="E626" i="4" s="1"/>
  <c r="E346" i="4" s="1"/>
  <c r="E348" i="4"/>
  <c r="E311" i="4" s="1"/>
  <c r="D351" i="4"/>
  <c r="D384" i="4"/>
  <c r="D362" i="4" s="1"/>
  <c r="E655" i="4"/>
  <c r="E422" i="4" s="1"/>
  <c r="E423" i="4"/>
  <c r="D623" i="4"/>
  <c r="D342" i="4"/>
  <c r="E356" i="4"/>
  <c r="E383" i="4"/>
  <c r="E361" i="4" s="1"/>
  <c r="E384" i="4"/>
  <c r="E362" i="4" s="1"/>
  <c r="D371" i="4"/>
  <c r="D372" i="4"/>
  <c r="D259" i="4"/>
  <c r="E360" i="4"/>
  <c r="D258" i="4"/>
  <c r="E393" i="4"/>
  <c r="E394" i="4"/>
  <c r="D414" i="4"/>
  <c r="D415" i="4"/>
  <c r="D600" i="4"/>
  <c r="D322" i="4" s="1"/>
  <c r="D323" i="4"/>
  <c r="E600" i="4"/>
  <c r="E322" i="4" s="1"/>
  <c r="E323" i="4"/>
  <c r="E310" i="4" s="1"/>
  <c r="E372" i="4"/>
  <c r="D335" i="4"/>
  <c r="E623" i="4"/>
  <c r="E622" i="4" s="1"/>
  <c r="E342" i="4"/>
  <c r="E307" i="4" s="1"/>
  <c r="E365" i="4"/>
  <c r="D637" i="4"/>
  <c r="D636" i="4" s="1"/>
  <c r="D635" i="4" s="1"/>
  <c r="E637" i="4"/>
  <c r="E636" i="4" s="1"/>
  <c r="E635" i="4" s="1"/>
  <c r="D307" i="4" l="1"/>
  <c r="D651" i="4"/>
  <c r="E328" i="4"/>
  <c r="E608" i="4"/>
  <c r="E607" i="4" s="1"/>
  <c r="E606" i="4" s="1"/>
  <c r="E605" i="4" s="1"/>
  <c r="D341" i="4"/>
  <c r="D622" i="4"/>
  <c r="D605" i="4" s="1"/>
  <c r="E413" i="4"/>
  <c r="E668" i="4"/>
  <c r="E667" i="4" s="1"/>
  <c r="E441" i="4" s="1"/>
  <c r="E301" i="4"/>
  <c r="D301" i="4"/>
  <c r="E452" i="4"/>
  <c r="E447" i="4" s="1"/>
  <c r="D452" i="4"/>
  <c r="D447" i="4" s="1"/>
  <c r="D668" i="4"/>
  <c r="D667" i="4" s="1"/>
  <c r="D441" i="4" s="1"/>
  <c r="D599" i="4"/>
  <c r="D597" i="4" s="1"/>
  <c r="D426" i="4"/>
  <c r="D404" i="4" s="1"/>
  <c r="E336" i="4"/>
  <c r="D370" i="4"/>
  <c r="D355" i="4"/>
  <c r="E654" i="4"/>
  <c r="E432" i="4"/>
  <c r="E433" i="4"/>
  <c r="E410" i="4" s="1"/>
  <c r="D432" i="4"/>
  <c r="D433" i="4"/>
  <c r="D410" i="4" s="1"/>
  <c r="D310" i="4"/>
  <c r="D413" i="4"/>
  <c r="D421" i="4"/>
  <c r="D311" i="4"/>
  <c r="E355" i="4"/>
  <c r="E364" i="4"/>
  <c r="E382" i="4"/>
  <c r="D375" i="4"/>
  <c r="D374" i="4"/>
  <c r="D386" i="4"/>
  <c r="D387" i="4"/>
  <c r="E374" i="4"/>
  <c r="E375" i="4"/>
  <c r="D572" i="4"/>
  <c r="D242" i="4"/>
  <c r="D287" i="4"/>
  <c r="D288" i="4"/>
  <c r="D642" i="4"/>
  <c r="D395" i="4" s="1"/>
  <c r="D396" i="4"/>
  <c r="D315" i="4"/>
  <c r="D316" i="4"/>
  <c r="E287" i="4"/>
  <c r="E288" i="4"/>
  <c r="E642" i="4"/>
  <c r="E395" i="4" s="1"/>
  <c r="E396" i="4"/>
  <c r="D584" i="4"/>
  <c r="D296" i="4"/>
  <c r="E315" i="4"/>
  <c r="E316" i="4"/>
  <c r="D349" i="4"/>
  <c r="D350" i="4"/>
  <c r="D328" i="4"/>
  <c r="D382" i="4"/>
  <c r="D383" i="4"/>
  <c r="D361" i="4" s="1"/>
  <c r="E246" i="4"/>
  <c r="E247" i="4"/>
  <c r="E584" i="4"/>
  <c r="E583" i="4" s="1"/>
  <c r="E296" i="4"/>
  <c r="E275" i="4"/>
  <c r="D246" i="4"/>
  <c r="D247" i="4"/>
  <c r="E425" i="4"/>
  <c r="E426" i="4"/>
  <c r="E404" i="4" s="1"/>
  <c r="E386" i="4"/>
  <c r="E387" i="4"/>
  <c r="E406" i="4"/>
  <c r="E330" i="4"/>
  <c r="D330" i="4"/>
  <c r="E263" i="4"/>
  <c r="E264" i="4"/>
  <c r="D340" i="4"/>
  <c r="D425" i="4"/>
  <c r="D365" i="4"/>
  <c r="D364" i="4"/>
  <c r="D406" i="4"/>
  <c r="E370" i="4"/>
  <c r="E371" i="4"/>
  <c r="E599" i="4"/>
  <c r="E597" i="4" s="1"/>
  <c r="D275" i="4"/>
  <c r="D263" i="4"/>
  <c r="D264" i="4"/>
  <c r="E340" i="4"/>
  <c r="E341" i="4"/>
  <c r="E634" i="4" l="1"/>
  <c r="E421" i="4"/>
  <c r="E653" i="4"/>
  <c r="E652" i="4" s="1"/>
  <c r="E651" i="4" s="1"/>
  <c r="E650" i="4" s="1"/>
  <c r="D634" i="4"/>
  <c r="E321" i="4"/>
  <c r="E596" i="4"/>
  <c r="D321" i="4"/>
  <c r="D596" i="4"/>
  <c r="E295" i="4"/>
  <c r="E579" i="4"/>
  <c r="D241" i="4"/>
  <c r="D571" i="4"/>
  <c r="D570" i="4" s="1"/>
  <c r="D583" i="4"/>
  <c r="D451" i="4"/>
  <c r="E354" i="4"/>
  <c r="D354" i="4"/>
  <c r="E446" i="4"/>
  <c r="E420" i="4"/>
  <c r="E254" i="4"/>
  <c r="E274" i="4"/>
  <c r="D327" i="4"/>
  <c r="D306" i="4" s="1"/>
  <c r="E327" i="4"/>
  <c r="E306" i="4" s="1"/>
  <c r="D254" i="4"/>
  <c r="D274" i="4"/>
  <c r="E572" i="4"/>
  <c r="E241" i="4" s="1"/>
  <c r="D235" i="4"/>
  <c r="D218" i="4" s="1"/>
  <c r="E235" i="4"/>
  <c r="E218" i="4" s="1"/>
  <c r="D234" i="4"/>
  <c r="D217" i="4" s="1"/>
  <c r="E234" i="4"/>
  <c r="E217" i="4" s="1"/>
  <c r="D233" i="4"/>
  <c r="D216" i="4" s="1"/>
  <c r="E233" i="4"/>
  <c r="E216" i="4" s="1"/>
  <c r="E232" i="4"/>
  <c r="D232" i="4"/>
  <c r="E227" i="4"/>
  <c r="E219" i="4" s="1"/>
  <c r="D227" i="4"/>
  <c r="D219" i="4" s="1"/>
  <c r="D226" i="4"/>
  <c r="E226" i="4"/>
  <c r="E225" i="4"/>
  <c r="E214" i="4" s="1"/>
  <c r="D225" i="4"/>
  <c r="D214" i="4" s="1"/>
  <c r="E211" i="4"/>
  <c r="D211" i="4"/>
  <c r="E567" i="4"/>
  <c r="D567" i="4"/>
  <c r="E209" i="4"/>
  <c r="D209" i="4"/>
  <c r="E208" i="4"/>
  <c r="D208" i="4"/>
  <c r="E207" i="4"/>
  <c r="D207" i="4"/>
  <c r="D206" i="4"/>
  <c r="E206" i="4"/>
  <c r="E205" i="4"/>
  <c r="D205" i="4"/>
  <c r="D202" i="4"/>
  <c r="E202" i="4"/>
  <c r="D201" i="4"/>
  <c r="E201" i="4"/>
  <c r="E200" i="4"/>
  <c r="D200" i="4"/>
  <c r="D561" i="4"/>
  <c r="D197" i="4" s="1"/>
  <c r="E561" i="4"/>
  <c r="E197" i="4" s="1"/>
  <c r="E559" i="4"/>
  <c r="E196" i="4" s="1"/>
  <c r="D559" i="4"/>
  <c r="D196" i="4" s="1"/>
  <c r="E556" i="4"/>
  <c r="E195" i="4" s="1"/>
  <c r="D556" i="4"/>
  <c r="E188" i="4"/>
  <c r="D188" i="4"/>
  <c r="D550" i="4"/>
  <c r="E550" i="4"/>
  <c r="D179" i="4"/>
  <c r="E179" i="4"/>
  <c r="D178" i="4"/>
  <c r="E178" i="4"/>
  <c r="E177" i="4"/>
  <c r="D177" i="4"/>
  <c r="E176" i="4"/>
  <c r="D176" i="4"/>
  <c r="D163" i="4"/>
  <c r="E163" i="4"/>
  <c r="E161" i="4"/>
  <c r="D161" i="4"/>
  <c r="D157" i="4"/>
  <c r="E157" i="4"/>
  <c r="E156" i="4"/>
  <c r="D156" i="4"/>
  <c r="D155" i="4"/>
  <c r="E155" i="4"/>
  <c r="E125" i="4" s="1"/>
  <c r="D154" i="4"/>
  <c r="E154" i="4"/>
  <c r="E124" i="4" s="1"/>
  <c r="E153" i="4"/>
  <c r="E123" i="4" s="1"/>
  <c r="D153" i="4"/>
  <c r="D123" i="4" s="1"/>
  <c r="E152" i="4"/>
  <c r="E122" i="4" s="1"/>
  <c r="D152" i="4"/>
  <c r="D122" i="4" s="1"/>
  <c r="E151" i="4"/>
  <c r="E121" i="4" s="1"/>
  <c r="D151" i="4"/>
  <c r="D121" i="4" s="1"/>
  <c r="D150" i="4"/>
  <c r="D120" i="4" s="1"/>
  <c r="E150" i="4"/>
  <c r="E120" i="4" s="1"/>
  <c r="E149" i="4"/>
  <c r="D149" i="4"/>
  <c r="E148" i="4"/>
  <c r="D148" i="4"/>
  <c r="E540" i="4"/>
  <c r="E145" i="4" s="1"/>
  <c r="D540" i="4"/>
  <c r="D145" i="4" s="1"/>
  <c r="E538" i="4"/>
  <c r="E144" i="4" s="1"/>
  <c r="D538" i="4"/>
  <c r="D144" i="4" s="1"/>
  <c r="D535" i="4"/>
  <c r="D143" i="4" s="1"/>
  <c r="E533" i="4"/>
  <c r="E142" i="4" s="1"/>
  <c r="D533" i="4"/>
  <c r="D142" i="4" s="1"/>
  <c r="D531" i="4"/>
  <c r="D141" i="4" s="1"/>
  <c r="D135" i="4"/>
  <c r="E135" i="4"/>
  <c r="E134" i="4"/>
  <c r="D134" i="4"/>
  <c r="D522" i="4"/>
  <c r="E522" i="4"/>
  <c r="E520" i="4"/>
  <c r="E519" i="4" s="1"/>
  <c r="E113" i="4" s="1"/>
  <c r="F520" i="4"/>
  <c r="G520" i="4"/>
  <c r="D520" i="4"/>
  <c r="D519" i="4" s="1"/>
  <c r="D113" i="4" s="1"/>
  <c r="E112" i="4"/>
  <c r="D112" i="4"/>
  <c r="K111" i="4"/>
  <c r="E111" i="4"/>
  <c r="D111" i="4"/>
  <c r="E110" i="4"/>
  <c r="D110" i="4"/>
  <c r="D109" i="4"/>
  <c r="D517" i="4"/>
  <c r="D102" i="4" s="1"/>
  <c r="E517" i="4"/>
  <c r="E102" i="4" s="1"/>
  <c r="E515" i="4"/>
  <c r="D515" i="4"/>
  <c r="D98" i="4"/>
  <c r="D73" i="4" s="1"/>
  <c r="E98" i="4"/>
  <c r="E73" i="4" s="1"/>
  <c r="E97" i="4"/>
  <c r="E72" i="4" s="1"/>
  <c r="D97" i="4"/>
  <c r="D72" i="4" s="1"/>
  <c r="E96" i="4"/>
  <c r="E71" i="4" s="1"/>
  <c r="D96" i="4"/>
  <c r="D71" i="4" s="1"/>
  <c r="D95" i="4"/>
  <c r="D70" i="4" s="1"/>
  <c r="E94" i="4"/>
  <c r="E69" i="4" s="1"/>
  <c r="D94" i="4"/>
  <c r="D69" i="4" s="1"/>
  <c r="E93" i="4"/>
  <c r="E68" i="4" s="1"/>
  <c r="D93" i="4"/>
  <c r="D68" i="4" s="1"/>
  <c r="E92" i="4"/>
  <c r="E67" i="4" s="1"/>
  <c r="D92" i="4"/>
  <c r="D67" i="4" s="1"/>
  <c r="E89" i="4"/>
  <c r="D89" i="4"/>
  <c r="E88" i="4"/>
  <c r="E63" i="4" s="1"/>
  <c r="D88" i="4"/>
  <c r="D63" i="4" s="1"/>
  <c r="E87" i="4"/>
  <c r="D87" i="4"/>
  <c r="E86" i="4"/>
  <c r="D86" i="4"/>
  <c r="D85" i="4"/>
  <c r="E85" i="4"/>
  <c r="E55" i="4"/>
  <c r="D55" i="4"/>
  <c r="D504" i="4"/>
  <c r="D54" i="4" s="1"/>
  <c r="D500" i="4"/>
  <c r="E500" i="4"/>
  <c r="E33" i="4"/>
  <c r="D33" i="4"/>
  <c r="F31" i="4"/>
  <c r="D492" i="4"/>
  <c r="D491" i="4" s="1"/>
  <c r="D490" i="4" s="1"/>
  <c r="E491" i="4"/>
  <c r="E490" i="4" s="1"/>
  <c r="E487" i="4"/>
  <c r="D487" i="4"/>
  <c r="E484" i="4"/>
  <c r="D484" i="4"/>
  <c r="N19" i="4"/>
  <c r="I485" i="4"/>
  <c r="W485" i="4" s="1"/>
  <c r="H485" i="4"/>
  <c r="D295" i="4" l="1"/>
  <c r="D579" i="4"/>
  <c r="D210" i="4"/>
  <c r="D566" i="4"/>
  <c r="D565" i="4" s="1"/>
  <c r="E210" i="4"/>
  <c r="E566" i="4"/>
  <c r="E187" i="4"/>
  <c r="D187" i="4"/>
  <c r="D166" i="4" s="1"/>
  <c r="E373" i="4"/>
  <c r="E353" i="4"/>
  <c r="X485" i="4"/>
  <c r="E459" i="4"/>
  <c r="E18" i="4"/>
  <c r="E19" i="4"/>
  <c r="D446" i="4"/>
  <c r="D459" i="4"/>
  <c r="D18" i="4"/>
  <c r="D19" i="4"/>
  <c r="D21" i="4"/>
  <c r="D168" i="4"/>
  <c r="E215" i="4"/>
  <c r="D20" i="4"/>
  <c r="E21" i="4"/>
  <c r="E20" i="4"/>
  <c r="E119" i="4"/>
  <c r="E168" i="4"/>
  <c r="D124" i="4"/>
  <c r="D215" i="4"/>
  <c r="D62" i="4"/>
  <c r="E167" i="4"/>
  <c r="E126" i="4"/>
  <c r="E62" i="4"/>
  <c r="E118" i="4"/>
  <c r="E169" i="4"/>
  <c r="D190" i="4"/>
  <c r="D192" i="4"/>
  <c r="D173" i="4" s="1"/>
  <c r="D373" i="4"/>
  <c r="E158" i="4"/>
  <c r="E162" i="4"/>
  <c r="D169" i="4"/>
  <c r="E190" i="4"/>
  <c r="E192" i="4"/>
  <c r="E173" i="4" s="1"/>
  <c r="F30" i="4"/>
  <c r="D130" i="4"/>
  <c r="D132" i="4"/>
  <c r="D119" i="4"/>
  <c r="E548" i="4"/>
  <c r="E546" i="4" s="1"/>
  <c r="E183" i="4"/>
  <c r="E171" i="4" s="1"/>
  <c r="D555" i="4"/>
  <c r="D194" i="4" s="1"/>
  <c r="D195" i="4"/>
  <c r="D170" i="4" s="1"/>
  <c r="E273" i="4"/>
  <c r="E130" i="4"/>
  <c r="E132" i="4"/>
  <c r="D125" i="4"/>
  <c r="E166" i="4"/>
  <c r="D548" i="4"/>
  <c r="D546" i="4" s="1"/>
  <c r="D183" i="4"/>
  <c r="E170" i="4"/>
  <c r="E239" i="4"/>
  <c r="E221" i="4" s="1"/>
  <c r="D158" i="4"/>
  <c r="D162" i="4"/>
  <c r="E326" i="4"/>
  <c r="E473" i="4"/>
  <c r="D326" i="4"/>
  <c r="D118" i="4"/>
  <c r="D126" i="4"/>
  <c r="D167" i="4"/>
  <c r="D239" i="4"/>
  <c r="D221" i="4" s="1"/>
  <c r="D650" i="4"/>
  <c r="D420" i="4"/>
  <c r="D273" i="4"/>
  <c r="D499" i="4"/>
  <c r="D52" i="4" s="1"/>
  <c r="D53" i="4"/>
  <c r="D80" i="4"/>
  <c r="D34" i="4"/>
  <c r="D26" i="4" s="1"/>
  <c r="E80" i="4"/>
  <c r="D514" i="4"/>
  <c r="D100" i="4" s="1"/>
  <c r="D101" i="4"/>
  <c r="D61" i="4" s="1"/>
  <c r="E34" i="4"/>
  <c r="E26" i="4" s="1"/>
  <c r="E514" i="4"/>
  <c r="E100" i="4" s="1"/>
  <c r="E101" i="4"/>
  <c r="E521" i="4"/>
  <c r="E114" i="4" s="1"/>
  <c r="E115" i="4"/>
  <c r="D40" i="4"/>
  <c r="D521" i="4"/>
  <c r="D114" i="4" s="1"/>
  <c r="D115" i="4"/>
  <c r="E40" i="4"/>
  <c r="G30" i="4"/>
  <c r="G31" i="4"/>
  <c r="E44" i="4"/>
  <c r="E29" i="4" s="1"/>
  <c r="E27" i="4" s="1"/>
  <c r="D44" i="4"/>
  <c r="D29" i="4" s="1"/>
  <c r="D27" i="4" s="1"/>
  <c r="E74" i="4"/>
  <c r="E76" i="4"/>
  <c r="E65" i="4" s="1"/>
  <c r="E106" i="4"/>
  <c r="E109" i="4"/>
  <c r="E499" i="4"/>
  <c r="E53" i="4"/>
  <c r="D74" i="4"/>
  <c r="D76" i="4"/>
  <c r="D65" i="4" s="1"/>
  <c r="E555" i="4"/>
  <c r="D554" i="4"/>
  <c r="D483" i="4"/>
  <c r="D482" i="4" s="1"/>
  <c r="E91" i="4"/>
  <c r="E66" i="4" s="1"/>
  <c r="E530" i="4"/>
  <c r="D530" i="4"/>
  <c r="E483" i="4"/>
  <c r="E482" i="4" s="1"/>
  <c r="D171" i="4" l="1"/>
  <c r="E419" i="4"/>
  <c r="E182" i="4"/>
  <c r="D193" i="4"/>
  <c r="D553" i="4"/>
  <c r="D545" i="4" s="1"/>
  <c r="D182" i="4"/>
  <c r="D25" i="4"/>
  <c r="E477" i="4"/>
  <c r="E513" i="4"/>
  <c r="E475" i="4"/>
  <c r="E127" i="4"/>
  <c r="E457" i="4"/>
  <c r="E17" i="4"/>
  <c r="E16" i="4" s="1"/>
  <c r="D498" i="4"/>
  <c r="D497" i="4" s="1"/>
  <c r="D496" i="4" s="1"/>
  <c r="D458" i="4"/>
  <c r="D17" i="4"/>
  <c r="D16" i="4" s="1"/>
  <c r="E25" i="4"/>
  <c r="D127" i="4"/>
  <c r="E305" i="4"/>
  <c r="D223" i="4"/>
  <c r="D224" i="4"/>
  <c r="E198" i="4"/>
  <c r="E199" i="4"/>
  <c r="D529" i="4"/>
  <c r="D140" i="4"/>
  <c r="D325" i="4"/>
  <c r="E471" i="4"/>
  <c r="E253" i="4"/>
  <c r="E403" i="4"/>
  <c r="D146" i="4"/>
  <c r="D147" i="4"/>
  <c r="E61" i="4"/>
  <c r="D419" i="4"/>
  <c r="E146" i="4"/>
  <c r="E147" i="4"/>
  <c r="E529" i="4"/>
  <c r="E140" i="4"/>
  <c r="E554" i="4"/>
  <c r="E194" i="4"/>
  <c r="D198" i="4"/>
  <c r="D199" i="4"/>
  <c r="E325" i="4"/>
  <c r="D237" i="4"/>
  <c r="D238" i="4"/>
  <c r="D220" i="4" s="1"/>
  <c r="D231" i="4"/>
  <c r="E231" i="4"/>
  <c r="D203" i="4"/>
  <c r="D204" i="4"/>
  <c r="D186" i="4"/>
  <c r="E186" i="4"/>
  <c r="D174" i="4"/>
  <c r="D175" i="4"/>
  <c r="E174" i="4"/>
  <c r="E175" i="4"/>
  <c r="E237" i="4"/>
  <c r="E238" i="4"/>
  <c r="E220" i="4" s="1"/>
  <c r="E223" i="4"/>
  <c r="E224" i="4"/>
  <c r="D513" i="4"/>
  <c r="E565" i="4"/>
  <c r="E203" i="4" s="1"/>
  <c r="E204" i="4"/>
  <c r="D83" i="4"/>
  <c r="D84" i="4"/>
  <c r="E78" i="4"/>
  <c r="E79" i="4"/>
  <c r="D42" i="4"/>
  <c r="D43" i="4"/>
  <c r="E39" i="4"/>
  <c r="D30" i="4"/>
  <c r="D31" i="4"/>
  <c r="D60" i="4"/>
  <c r="D90" i="4"/>
  <c r="D91" i="4"/>
  <c r="D66" i="4" s="1"/>
  <c r="E498" i="4"/>
  <c r="E497" i="4" s="1"/>
  <c r="E496" i="4" s="1"/>
  <c r="E52" i="4"/>
  <c r="E30" i="4"/>
  <c r="E31" i="4"/>
  <c r="D78" i="4"/>
  <c r="D79" i="4"/>
  <c r="E42" i="4"/>
  <c r="E43" i="4"/>
  <c r="D106" i="4"/>
  <c r="D108" i="4"/>
  <c r="D107" i="4"/>
  <c r="E108" i="4"/>
  <c r="E107" i="4"/>
  <c r="D39" i="4"/>
  <c r="D24" i="4" s="1"/>
  <c r="E84" i="4"/>
  <c r="E60" i="4"/>
  <c r="D457" i="4"/>
  <c r="E458" i="4"/>
  <c r="E193" i="4" l="1"/>
  <c r="E553" i="4"/>
  <c r="E545" i="4" s="1"/>
  <c r="E139" i="4"/>
  <c r="E528" i="4"/>
  <c r="E527" i="4" s="1"/>
  <c r="D139" i="4"/>
  <c r="D528" i="4"/>
  <c r="D527" i="4" s="1"/>
  <c r="D526" i="4" s="1"/>
  <c r="E99" i="4"/>
  <c r="E512" i="4"/>
  <c r="E511" i="4" s="1"/>
  <c r="D99" i="4"/>
  <c r="D512" i="4"/>
  <c r="D511" i="4" s="1"/>
  <c r="E51" i="4"/>
  <c r="D51" i="4"/>
  <c r="E213" i="4"/>
  <c r="E117" i="4"/>
  <c r="D117" i="4"/>
  <c r="E185" i="4"/>
  <c r="D59" i="4"/>
  <c r="D305" i="4"/>
  <c r="D473" i="4"/>
  <c r="D185" i="4"/>
  <c r="D230" i="4"/>
  <c r="E165" i="4"/>
  <c r="D165" i="4"/>
  <c r="D477" i="4"/>
  <c r="D403" i="4"/>
  <c r="D213" i="4"/>
  <c r="E59" i="4"/>
  <c r="E229" i="4"/>
  <c r="E230" i="4"/>
  <c r="E24" i="4"/>
  <c r="E38" i="4"/>
  <c r="E83" i="4"/>
  <c r="D38" i="4"/>
  <c r="H494" i="4"/>
  <c r="D229" i="4" l="1"/>
  <c r="E526" i="4"/>
  <c r="E525" i="4" s="1"/>
  <c r="E495" i="4" s="1"/>
  <c r="E138" i="4"/>
  <c r="D138" i="4"/>
  <c r="D184" i="4"/>
  <c r="E184" i="4"/>
  <c r="D82" i="4"/>
  <c r="D37" i="4"/>
  <c r="E37" i="4"/>
  <c r="E82" i="4"/>
  <c r="J454" i="4"/>
  <c r="J448" i="4" s="1"/>
  <c r="H454" i="4" l="1"/>
  <c r="H448" i="4" s="1"/>
  <c r="E212" i="4"/>
  <c r="E469" i="4"/>
  <c r="D137" i="4"/>
  <c r="E137" i="4"/>
  <c r="E467" i="4"/>
  <c r="E164" i="4"/>
  <c r="E36" i="4"/>
  <c r="D36" i="4"/>
  <c r="E463" i="4"/>
  <c r="E58" i="4"/>
  <c r="E116" i="4" l="1"/>
  <c r="E465" i="4"/>
  <c r="D461" i="4"/>
  <c r="D23" i="4"/>
  <c r="E461" i="4"/>
  <c r="E23" i="4"/>
  <c r="Q476" i="4"/>
  <c r="AO476" i="4"/>
  <c r="AP476" i="4"/>
  <c r="AQ476" i="4"/>
  <c r="AR476" i="4"/>
  <c r="AS476" i="4"/>
  <c r="AT476" i="4"/>
  <c r="Q474" i="4"/>
  <c r="Q472" i="4"/>
  <c r="AO472" i="4"/>
  <c r="AP472" i="4"/>
  <c r="AQ472" i="4"/>
  <c r="AR472" i="4"/>
  <c r="AS472" i="4"/>
  <c r="AT472" i="4"/>
  <c r="Q466" i="4"/>
  <c r="Q464" i="4"/>
  <c r="C476" i="4"/>
  <c r="I476" i="4"/>
  <c r="K476" i="4"/>
  <c r="L476" i="4"/>
  <c r="M476" i="4"/>
  <c r="O476" i="4"/>
  <c r="B476" i="4"/>
  <c r="C474" i="4"/>
  <c r="I474" i="4"/>
  <c r="K474" i="4"/>
  <c r="L474" i="4"/>
  <c r="M474" i="4"/>
  <c r="O474" i="4"/>
  <c r="B474" i="4"/>
  <c r="C472" i="4"/>
  <c r="I472" i="4"/>
  <c r="K472" i="4"/>
  <c r="L472" i="4"/>
  <c r="M472" i="4"/>
  <c r="O472" i="4"/>
  <c r="B472" i="4"/>
  <c r="C466" i="4"/>
  <c r="I466" i="4"/>
  <c r="K466" i="4"/>
  <c r="L466" i="4"/>
  <c r="M466" i="4"/>
  <c r="O466" i="4"/>
  <c r="B466" i="4"/>
  <c r="C464" i="4"/>
  <c r="I464" i="4"/>
  <c r="K464" i="4"/>
  <c r="L464" i="4"/>
  <c r="M464" i="4"/>
  <c r="O464" i="4"/>
  <c r="B464" i="4"/>
  <c r="C480" i="4"/>
  <c r="B480" i="4"/>
  <c r="I664" i="4"/>
  <c r="E460" i="4" l="1"/>
  <c r="E456" i="4" s="1"/>
  <c r="E22" i="4"/>
  <c r="E15" i="4" s="1"/>
  <c r="C477" i="4" l="1"/>
  <c r="B477" i="4"/>
  <c r="C475" i="4"/>
  <c r="B475" i="4"/>
  <c r="C473" i="4"/>
  <c r="B473" i="4"/>
  <c r="C471" i="4"/>
  <c r="B471" i="4"/>
  <c r="C469" i="4"/>
  <c r="B469" i="4"/>
  <c r="C467" i="4"/>
  <c r="B467" i="4"/>
  <c r="C465" i="4"/>
  <c r="B465" i="4"/>
  <c r="C463" i="4"/>
  <c r="B463" i="4"/>
  <c r="B461" i="4"/>
  <c r="C460" i="4"/>
  <c r="B460" i="4"/>
  <c r="J459" i="4"/>
  <c r="B459" i="4"/>
  <c r="B457" i="4"/>
  <c r="B458" i="4"/>
  <c r="C457" i="4"/>
  <c r="Q504" i="4"/>
  <c r="Q498" i="4" s="1"/>
  <c r="AC485" i="4" l="1"/>
  <c r="I509" i="4"/>
  <c r="H509" i="4"/>
  <c r="I50" i="4"/>
  <c r="I35" i="4"/>
  <c r="K55" i="4"/>
  <c r="M55" i="4"/>
  <c r="K504" i="4"/>
  <c r="K54" i="4" s="1"/>
  <c r="L504" i="4"/>
  <c r="M504" i="4"/>
  <c r="M54" i="4" s="1"/>
  <c r="K500" i="4"/>
  <c r="L500" i="4"/>
  <c r="M500" i="4"/>
  <c r="M53" i="4" s="1"/>
  <c r="AJ618" i="4" l="1"/>
  <c r="AJ614" i="4" s="1"/>
  <c r="AJ607" i="4" s="1"/>
  <c r="L54" i="4"/>
  <c r="L55" i="4"/>
  <c r="L499" i="4"/>
  <c r="L53" i="4"/>
  <c r="K499" i="4"/>
  <c r="K52" i="4" s="1"/>
  <c r="K53" i="4"/>
  <c r="J55" i="4"/>
  <c r="M499" i="4"/>
  <c r="M52" i="4" s="1"/>
  <c r="I55" i="4"/>
  <c r="L676" i="4"/>
  <c r="L480" i="4" l="1"/>
  <c r="AJ606" i="4"/>
  <c r="AJ605" i="4" s="1"/>
  <c r="AJ596" i="4" s="1"/>
  <c r="AJ473" i="4" s="1"/>
  <c r="H55" i="4"/>
  <c r="L52" i="4"/>
  <c r="L498" i="4"/>
  <c r="K498" i="4"/>
  <c r="M498" i="4"/>
  <c r="H486" i="4" l="1"/>
  <c r="H488" i="4"/>
  <c r="H489" i="4"/>
  <c r="H493" i="4"/>
  <c r="H502" i="4"/>
  <c r="H505" i="4"/>
  <c r="H506" i="4"/>
  <c r="H507" i="4"/>
  <c r="H508" i="4"/>
  <c r="H518" i="4"/>
  <c r="H532" i="4"/>
  <c r="H534" i="4"/>
  <c r="H536" i="4"/>
  <c r="H539" i="4"/>
  <c r="H541" i="4"/>
  <c r="H542" i="4"/>
  <c r="H543" i="4"/>
  <c r="H547" i="4"/>
  <c r="H549" i="4"/>
  <c r="H551" i="4"/>
  <c r="H560" i="4"/>
  <c r="H562" i="4"/>
  <c r="H563" i="4"/>
  <c r="H564" i="4"/>
  <c r="H568" i="4"/>
  <c r="H587" i="4"/>
  <c r="H589" i="4"/>
  <c r="H590" i="4"/>
  <c r="H594" i="4"/>
  <c r="H598" i="4"/>
  <c r="H602" i="4"/>
  <c r="H612" i="4"/>
  <c r="H613" i="4"/>
  <c r="H616" i="4"/>
  <c r="H617" i="4"/>
  <c r="H628" i="4"/>
  <c r="H631" i="4"/>
  <c r="H639" i="4"/>
  <c r="H641" i="4"/>
  <c r="H646" i="4"/>
  <c r="H660" i="4"/>
  <c r="H662" i="4"/>
  <c r="H664" i="4"/>
  <c r="H437" i="4" l="1"/>
  <c r="H347" i="4"/>
  <c r="H282" i="4"/>
  <c r="H47" i="4"/>
  <c r="H435" i="4"/>
  <c r="H412" i="4" s="1"/>
  <c r="H345" i="4"/>
  <c r="H272" i="4"/>
  <c r="H131" i="4"/>
  <c r="H46" i="4"/>
  <c r="H344" i="4"/>
  <c r="H271" i="4"/>
  <c r="H81" i="4"/>
  <c r="H45" i="4"/>
  <c r="H28" i="4" s="1"/>
  <c r="H270" i="4"/>
  <c r="H181" i="4"/>
  <c r="F532" i="4"/>
  <c r="F531" i="4" s="1"/>
  <c r="F141" i="4" s="1"/>
  <c r="F124" i="4" s="1"/>
  <c r="H286" i="4"/>
  <c r="H236" i="4"/>
  <c r="H228" i="4"/>
  <c r="H180" i="4"/>
  <c r="H136" i="4"/>
  <c r="H75" i="4"/>
  <c r="H391" i="4"/>
  <c r="H352" i="4"/>
  <c r="H304" i="4"/>
  <c r="H285" i="4"/>
  <c r="F543" i="4"/>
  <c r="F540" i="4" s="1"/>
  <c r="F529" i="4" s="1"/>
  <c r="F528" i="4" s="1"/>
  <c r="F527" i="4" s="1"/>
  <c r="H57" i="4"/>
  <c r="H50" i="4"/>
  <c r="H35" i="4"/>
  <c r="H284" i="4"/>
  <c r="H262" i="4" s="1"/>
  <c r="H191" i="4"/>
  <c r="H133" i="4"/>
  <c r="H56" i="4"/>
  <c r="H49" i="4"/>
  <c r="H418" i="4"/>
  <c r="H283" i="4"/>
  <c r="H261" i="4" s="1"/>
  <c r="H251" i="4"/>
  <c r="H48" i="4"/>
  <c r="H504" i="4"/>
  <c r="K550" i="4"/>
  <c r="K183" i="4" s="1"/>
  <c r="I501" i="4"/>
  <c r="I502" i="4"/>
  <c r="I505" i="4"/>
  <c r="I506" i="4"/>
  <c r="I507" i="4"/>
  <c r="I508" i="4"/>
  <c r="I77" i="4"/>
  <c r="AJ463" i="4"/>
  <c r="I516" i="4"/>
  <c r="Q516" i="4" s="1"/>
  <c r="I518" i="4"/>
  <c r="Q518" i="4" s="1"/>
  <c r="I523" i="4"/>
  <c r="I136" i="4"/>
  <c r="I532" i="4"/>
  <c r="I534" i="4"/>
  <c r="I536" i="4"/>
  <c r="I537" i="4"/>
  <c r="I539" i="4"/>
  <c r="I541" i="4"/>
  <c r="I542" i="4"/>
  <c r="I543" i="4"/>
  <c r="I547" i="4"/>
  <c r="I549" i="4"/>
  <c r="I552" i="4"/>
  <c r="R552" i="4" s="1"/>
  <c r="I557" i="4"/>
  <c r="Q557" i="4" s="1"/>
  <c r="I560" i="4"/>
  <c r="Q560" i="4" s="1"/>
  <c r="I562" i="4"/>
  <c r="Q562" i="4" s="1"/>
  <c r="I563" i="4"/>
  <c r="I564" i="4"/>
  <c r="I568" i="4"/>
  <c r="Q568" i="4" s="1"/>
  <c r="I228" i="4"/>
  <c r="I271" i="4"/>
  <c r="I582" i="4"/>
  <c r="W587" i="4"/>
  <c r="I589" i="4"/>
  <c r="I590" i="4"/>
  <c r="I594" i="4"/>
  <c r="I598" i="4"/>
  <c r="I602" i="4"/>
  <c r="Q602" i="4" s="1"/>
  <c r="R602" i="4" s="1"/>
  <c r="I604" i="4"/>
  <c r="R604" i="4" s="1"/>
  <c r="I611" i="4"/>
  <c r="I612" i="4"/>
  <c r="I613" i="4"/>
  <c r="I616" i="4"/>
  <c r="I617" i="4"/>
  <c r="I628" i="4"/>
  <c r="I630" i="4"/>
  <c r="I631" i="4"/>
  <c r="AD475" i="4"/>
  <c r="I646" i="4"/>
  <c r="I648" i="4"/>
  <c r="R648" i="4" s="1"/>
  <c r="I417" i="4"/>
  <c r="I657" i="4"/>
  <c r="Q657" i="4" s="1"/>
  <c r="I658" i="4"/>
  <c r="I660" i="4"/>
  <c r="Q660" i="4" s="1"/>
  <c r="I662" i="4"/>
  <c r="I665" i="4"/>
  <c r="I666" i="4"/>
  <c r="I671" i="4"/>
  <c r="I673" i="4"/>
  <c r="Q673" i="4" s="1"/>
  <c r="R673" i="4" l="1"/>
  <c r="R672" i="4" s="1"/>
  <c r="Q672" i="4"/>
  <c r="Q658" i="4"/>
  <c r="R658" i="4" s="1"/>
  <c r="Q594" i="4"/>
  <c r="Q582" i="4"/>
  <c r="Q581" i="4" s="1"/>
  <c r="Q580" i="4" s="1"/>
  <c r="I344" i="4"/>
  <c r="I618" i="4"/>
  <c r="Q523" i="4"/>
  <c r="R523" i="4" s="1"/>
  <c r="F145" i="4"/>
  <c r="F127" i="4" s="1"/>
  <c r="W657" i="4"/>
  <c r="R657" i="4"/>
  <c r="R660" i="4"/>
  <c r="R659" i="4" s="1"/>
  <c r="Q659" i="4"/>
  <c r="R630" i="4"/>
  <c r="S550" i="4"/>
  <c r="S548" i="4" s="1"/>
  <c r="S546" i="4" s="1"/>
  <c r="R631" i="4"/>
  <c r="H54" i="4"/>
  <c r="R647" i="4"/>
  <c r="R601" i="4"/>
  <c r="Q567" i="4"/>
  <c r="R568" i="4"/>
  <c r="R603" i="4"/>
  <c r="S603" i="4"/>
  <c r="S599" i="4" s="1"/>
  <c r="S597" i="4" s="1"/>
  <c r="Q586" i="4"/>
  <c r="Q585" i="4" s="1"/>
  <c r="R587" i="4"/>
  <c r="Q671" i="4"/>
  <c r="Q670" i="4" s="1"/>
  <c r="Q589" i="4"/>
  <c r="W589" i="4" s="1"/>
  <c r="R557" i="4"/>
  <c r="W557" i="4"/>
  <c r="R516" i="4"/>
  <c r="I439" i="4"/>
  <c r="I437" i="4"/>
  <c r="I435" i="4"/>
  <c r="I412" i="4" s="1"/>
  <c r="I440" i="4"/>
  <c r="I236" i="4"/>
  <c r="I369" i="4"/>
  <c r="I286" i="4"/>
  <c r="I272" i="4"/>
  <c r="I181" i="4"/>
  <c r="I304" i="4"/>
  <c r="I285" i="4"/>
  <c r="I180" i="4"/>
  <c r="I347" i="4"/>
  <c r="I320" i="4"/>
  <c r="I284" i="4"/>
  <c r="I262" i="4" s="1"/>
  <c r="I270" i="4"/>
  <c r="I133" i="4"/>
  <c r="I345" i="4"/>
  <c r="I283" i="4"/>
  <c r="I261" i="4" s="1"/>
  <c r="F139" i="4"/>
  <c r="I391" i="4"/>
  <c r="I251" i="4"/>
  <c r="I418" i="4"/>
  <c r="I282" i="4"/>
  <c r="I191" i="4"/>
  <c r="I131" i="4"/>
  <c r="I352" i="4"/>
  <c r="I57" i="4"/>
  <c r="I56" i="4"/>
  <c r="I49" i="4"/>
  <c r="I48" i="4"/>
  <c r="I47" i="4"/>
  <c r="I46" i="4"/>
  <c r="I81" i="4"/>
  <c r="I75" i="4"/>
  <c r="I45" i="4"/>
  <c r="I28" i="4" s="1"/>
  <c r="G532" i="4"/>
  <c r="G531" i="4" s="1"/>
  <c r="G141" i="4" s="1"/>
  <c r="G124" i="4" s="1"/>
  <c r="G543" i="4"/>
  <c r="G540" i="4" s="1"/>
  <c r="W602" i="4"/>
  <c r="AC673" i="4"/>
  <c r="W648" i="4"/>
  <c r="AC590" i="4"/>
  <c r="W568" i="4"/>
  <c r="X568" i="4" s="1"/>
  <c r="X567" i="4" s="1"/>
  <c r="X566" i="4" s="1"/>
  <c r="X565" i="4" s="1"/>
  <c r="AC564" i="4"/>
  <c r="AE672" i="4"/>
  <c r="AE668" i="4" s="1"/>
  <c r="AE667" i="4" s="1"/>
  <c r="W660" i="4"/>
  <c r="W659" i="4" s="1"/>
  <c r="W646" i="4"/>
  <c r="AI618" i="4"/>
  <c r="W604" i="4"/>
  <c r="AI563" i="4"/>
  <c r="W552" i="4"/>
  <c r="I504" i="4"/>
  <c r="I54" i="4" s="1"/>
  <c r="I676" i="4"/>
  <c r="I480" i="4" s="1"/>
  <c r="K645" i="4"/>
  <c r="L645" i="4"/>
  <c r="M645" i="4"/>
  <c r="K394" i="4"/>
  <c r="K390" i="4"/>
  <c r="K638" i="4"/>
  <c r="K388" i="4" s="1"/>
  <c r="K385" i="4"/>
  <c r="K363" i="4" s="1"/>
  <c r="K384" i="4"/>
  <c r="K362" i="4" s="1"/>
  <c r="K381" i="4"/>
  <c r="K379" i="4"/>
  <c r="K378" i="4"/>
  <c r="M378" i="4"/>
  <c r="K377" i="4"/>
  <c r="M377" i="4"/>
  <c r="K376" i="4"/>
  <c r="M376" i="4"/>
  <c r="K95" i="4"/>
  <c r="K70" i="4" s="1"/>
  <c r="K94" i="4"/>
  <c r="K69" i="4" s="1"/>
  <c r="M94" i="4"/>
  <c r="M69" i="4" s="1"/>
  <c r="K92" i="4"/>
  <c r="K67" i="4" s="1"/>
  <c r="K89" i="4"/>
  <c r="M89" i="4"/>
  <c r="K88" i="4"/>
  <c r="K63" i="4" s="1"/>
  <c r="K87" i="4"/>
  <c r="M87" i="4"/>
  <c r="K85" i="4"/>
  <c r="K34" i="4"/>
  <c r="K26" i="4" s="1"/>
  <c r="K484" i="4"/>
  <c r="L484" i="4"/>
  <c r="M484" i="4"/>
  <c r="I486" i="4"/>
  <c r="W486" i="4" s="1"/>
  <c r="I489" i="4"/>
  <c r="R489" i="4" s="1"/>
  <c r="R487" i="4" s="1"/>
  <c r="R483" i="4" s="1"/>
  <c r="R482" i="4" s="1"/>
  <c r="I493" i="4"/>
  <c r="AC493" i="4" s="1"/>
  <c r="I494" i="4"/>
  <c r="AC494" i="4" s="1"/>
  <c r="AD494" i="4" s="1"/>
  <c r="M397" i="4" l="1"/>
  <c r="K397" i="4"/>
  <c r="R644" i="4"/>
  <c r="R643" i="4" s="1"/>
  <c r="R642" i="4" s="1"/>
  <c r="S545" i="4"/>
  <c r="Q566" i="4"/>
  <c r="Q565" i="4" s="1"/>
  <c r="R594" i="4"/>
  <c r="R593" i="4" s="1"/>
  <c r="Q593" i="4"/>
  <c r="Q592" i="4" s="1"/>
  <c r="Q591" i="4" s="1"/>
  <c r="R582" i="4"/>
  <c r="R581" i="4" s="1"/>
  <c r="R580" i="4" s="1"/>
  <c r="W658" i="4"/>
  <c r="AC658" i="4" s="1"/>
  <c r="AI658" i="4" s="1"/>
  <c r="Q656" i="4"/>
  <c r="R656" i="4"/>
  <c r="R655" i="4" s="1"/>
  <c r="R654" i="4" s="1"/>
  <c r="R458" i="4"/>
  <c r="R457" i="4"/>
  <c r="AK563" i="4"/>
  <c r="AK561" i="4" s="1"/>
  <c r="AK554" i="4" s="1"/>
  <c r="AK553" i="4" s="1"/>
  <c r="R522" i="4"/>
  <c r="R521" i="4" s="1"/>
  <c r="R520" i="4"/>
  <c r="R519" i="4" s="1"/>
  <c r="W523" i="4"/>
  <c r="W631" i="4"/>
  <c r="X631" i="4" s="1"/>
  <c r="W630" i="4"/>
  <c r="X630" i="4" s="1"/>
  <c r="Q550" i="4"/>
  <c r="Q548" i="4" s="1"/>
  <c r="Q546" i="4" s="1"/>
  <c r="Y550" i="4"/>
  <c r="Y548" i="4" s="1"/>
  <c r="Y546" i="4" s="1"/>
  <c r="X552" i="4"/>
  <c r="S463" i="4"/>
  <c r="L85" i="4"/>
  <c r="L89" i="4"/>
  <c r="L376" i="4"/>
  <c r="L390" i="4"/>
  <c r="L360" i="4" s="1"/>
  <c r="L379" i="4"/>
  <c r="R515" i="4"/>
  <c r="R514" i="4" s="1"/>
  <c r="L87" i="4"/>
  <c r="L377" i="4"/>
  <c r="R567" i="4"/>
  <c r="L94" i="4"/>
  <c r="L69" i="4" s="1"/>
  <c r="L383" i="4"/>
  <c r="L361" i="4" s="1"/>
  <c r="L397" i="4"/>
  <c r="L88" i="4"/>
  <c r="L63" i="4" s="1"/>
  <c r="L378" i="4"/>
  <c r="R550" i="4"/>
  <c r="R548" i="4" s="1"/>
  <c r="R546" i="4" s="1"/>
  <c r="R556" i="4"/>
  <c r="S469" i="4"/>
  <c r="R600" i="4"/>
  <c r="R586" i="4"/>
  <c r="R585" i="4" s="1"/>
  <c r="X587" i="4"/>
  <c r="X586" i="4" s="1"/>
  <c r="X585" i="4" s="1"/>
  <c r="W586" i="4"/>
  <c r="W585" i="4" s="1"/>
  <c r="W645" i="4"/>
  <c r="X646" i="4"/>
  <c r="X660" i="4"/>
  <c r="X659" i="4" s="1"/>
  <c r="AD590" i="4"/>
  <c r="AC588" i="4"/>
  <c r="AI557" i="4"/>
  <c r="X557" i="4"/>
  <c r="X556" i="4" s="1"/>
  <c r="W601" i="4"/>
  <c r="W600" i="4" s="1"/>
  <c r="X602" i="4"/>
  <c r="AC492" i="4"/>
  <c r="AC491" i="4" s="1"/>
  <c r="AC490" i="4" s="1"/>
  <c r="AD493" i="4"/>
  <c r="AC604" i="4"/>
  <c r="AI604" i="4" s="1"/>
  <c r="X604" i="4"/>
  <c r="AI568" i="4"/>
  <c r="Y567" i="4"/>
  <c r="Y566" i="4" s="1"/>
  <c r="Y565" i="4" s="1"/>
  <c r="W567" i="4"/>
  <c r="W566" i="4" s="1"/>
  <c r="W565" i="4" s="1"/>
  <c r="W556" i="4"/>
  <c r="X551" i="4"/>
  <c r="W550" i="4"/>
  <c r="W548" i="4" s="1"/>
  <c r="W546" i="4" s="1"/>
  <c r="W647" i="4"/>
  <c r="X648" i="4"/>
  <c r="X589" i="4"/>
  <c r="X588" i="4" s="1"/>
  <c r="W588" i="4"/>
  <c r="AK618" i="4"/>
  <c r="AE643" i="4"/>
  <c r="AE642" i="4" s="1"/>
  <c r="W516" i="4"/>
  <c r="R589" i="4"/>
  <c r="Q588" i="4"/>
  <c r="Y463" i="4"/>
  <c r="X658" i="4"/>
  <c r="W560" i="4"/>
  <c r="R560" i="4"/>
  <c r="Y635" i="4"/>
  <c r="W656" i="4"/>
  <c r="W655" i="4" s="1"/>
  <c r="X657" i="4"/>
  <c r="AI564" i="4"/>
  <c r="AD564" i="4"/>
  <c r="AK585" i="4"/>
  <c r="AK584" i="4" s="1"/>
  <c r="AK583" i="4" s="1"/>
  <c r="W518" i="4"/>
  <c r="R518" i="4"/>
  <c r="R671" i="4"/>
  <c r="R670" i="4" s="1"/>
  <c r="Q669" i="4"/>
  <c r="AC486" i="4"/>
  <c r="AC484" i="4" s="1"/>
  <c r="X486" i="4"/>
  <c r="W484" i="4"/>
  <c r="AI673" i="4"/>
  <c r="AC672" i="4"/>
  <c r="AC668" i="4" s="1"/>
  <c r="AC667" i="4" s="1"/>
  <c r="AD673" i="4"/>
  <c r="W562" i="4"/>
  <c r="AC562" i="4" s="1"/>
  <c r="R562" i="4"/>
  <c r="W671" i="4"/>
  <c r="W670" i="4" s="1"/>
  <c r="Y603" i="4"/>
  <c r="Y599" i="4" s="1"/>
  <c r="Y597" i="4" s="1"/>
  <c r="W603" i="4"/>
  <c r="L20" i="4"/>
  <c r="J20" i="4"/>
  <c r="M357" i="4"/>
  <c r="K357" i="4"/>
  <c r="K360" i="4"/>
  <c r="K356" i="4"/>
  <c r="F526" i="4"/>
  <c r="F525" i="4" s="1"/>
  <c r="F495" i="4" s="1"/>
  <c r="F138" i="4"/>
  <c r="G529" i="4"/>
  <c r="G528" i="4" s="1"/>
  <c r="G527" i="4" s="1"/>
  <c r="G145" i="4"/>
  <c r="G127" i="4" s="1"/>
  <c r="L40" i="4"/>
  <c r="K32" i="4"/>
  <c r="K33" i="4"/>
  <c r="K40" i="4"/>
  <c r="W489" i="4"/>
  <c r="X489" i="4" s="1"/>
  <c r="W488" i="4"/>
  <c r="I484" i="4"/>
  <c r="AC602" i="4"/>
  <c r="W582" i="4"/>
  <c r="W581" i="4" s="1"/>
  <c r="W580" i="4" s="1"/>
  <c r="AC523" i="4"/>
  <c r="AI493" i="4"/>
  <c r="AC552" i="4"/>
  <c r="AI552" i="4" s="1"/>
  <c r="AC646" i="4"/>
  <c r="AC657" i="4"/>
  <c r="AC551" i="4"/>
  <c r="AI494" i="4"/>
  <c r="K383" i="4"/>
  <c r="K361" i="4" s="1"/>
  <c r="L444" i="4"/>
  <c r="M672" i="4"/>
  <c r="M444" i="4" s="1"/>
  <c r="M669" i="4"/>
  <c r="M442" i="4" s="1"/>
  <c r="K663" i="4"/>
  <c r="M663" i="4"/>
  <c r="M431" i="4"/>
  <c r="M429" i="4"/>
  <c r="M407" i="4" s="1"/>
  <c r="M659" i="4"/>
  <c r="M424" i="4" s="1"/>
  <c r="K424" i="4"/>
  <c r="H658" i="4"/>
  <c r="H657" i="4"/>
  <c r="L656" i="4"/>
  <c r="M656" i="4"/>
  <c r="M423" i="4" s="1"/>
  <c r="K413" i="4"/>
  <c r="M413" i="4"/>
  <c r="K399" i="4"/>
  <c r="M399" i="4"/>
  <c r="K647" i="4"/>
  <c r="K398" i="4" s="1"/>
  <c r="K358" i="4" s="1"/>
  <c r="L647" i="4"/>
  <c r="L644" i="4" s="1"/>
  <c r="L643" i="4" s="1"/>
  <c r="M647" i="4"/>
  <c r="M398" i="4" s="1"/>
  <c r="M358" i="4" s="1"/>
  <c r="I641" i="4"/>
  <c r="K640" i="4"/>
  <c r="K389" i="4" s="1"/>
  <c r="M640" i="4"/>
  <c r="M389" i="4" s="1"/>
  <c r="I639" i="4"/>
  <c r="M638" i="4"/>
  <c r="M388" i="4" s="1"/>
  <c r="M356" i="4" s="1"/>
  <c r="M375" i="4"/>
  <c r="M372" i="4"/>
  <c r="M355" i="4" s="1"/>
  <c r="K364" i="4"/>
  <c r="M364" i="4"/>
  <c r="K629" i="4"/>
  <c r="M629" i="4"/>
  <c r="M348" i="4" s="1"/>
  <c r="L627" i="4"/>
  <c r="M627" i="4"/>
  <c r="M343" i="4"/>
  <c r="M624" i="4"/>
  <c r="M342" i="4" s="1"/>
  <c r="M307" i="4" s="1"/>
  <c r="H604" i="4"/>
  <c r="L603" i="4"/>
  <c r="M603" i="4"/>
  <c r="M324" i="4" s="1"/>
  <c r="K601" i="4"/>
  <c r="L601" i="4"/>
  <c r="M601" i="4"/>
  <c r="M323" i="4" s="1"/>
  <c r="M310" i="4" s="1"/>
  <c r="M315" i="4"/>
  <c r="M302" i="4"/>
  <c r="W594" i="4"/>
  <c r="W593" i="4" s="1"/>
  <c r="W592" i="4" s="1"/>
  <c r="L303" i="4"/>
  <c r="K303" i="4"/>
  <c r="S467" i="4" l="1"/>
  <c r="R653" i="4"/>
  <c r="R652" i="4" s="1"/>
  <c r="R651" i="4" s="1"/>
  <c r="Y634" i="4"/>
  <c r="Y475" i="4" s="1"/>
  <c r="K644" i="4"/>
  <c r="K643" i="4" s="1"/>
  <c r="M644" i="4"/>
  <c r="M643" i="4" s="1"/>
  <c r="R566" i="4"/>
  <c r="R565" i="4" s="1"/>
  <c r="R592" i="4"/>
  <c r="R591" i="4" s="1"/>
  <c r="Q641" i="4"/>
  <c r="R641" i="4" s="1"/>
  <c r="R640" i="4" s="1"/>
  <c r="Q639" i="4"/>
  <c r="R639" i="4" s="1"/>
  <c r="R638" i="4" s="1"/>
  <c r="AJ475" i="4"/>
  <c r="Y545" i="4"/>
  <c r="Y467" i="4" s="1"/>
  <c r="W522" i="4"/>
  <c r="W521" i="4" s="1"/>
  <c r="W520" i="4"/>
  <c r="W519" i="4" s="1"/>
  <c r="X523" i="4"/>
  <c r="AE581" i="4"/>
  <c r="AE580" i="4" s="1"/>
  <c r="AE579" i="4" s="1"/>
  <c r="K429" i="4"/>
  <c r="K407" i="4" s="1"/>
  <c r="X550" i="4"/>
  <c r="X548" i="4" s="1"/>
  <c r="X546" i="4" s="1"/>
  <c r="L357" i="4"/>
  <c r="K431" i="4"/>
  <c r="H378" i="4"/>
  <c r="W654" i="4"/>
  <c r="K315" i="4"/>
  <c r="L372" i="4"/>
  <c r="L355" i="4" s="1"/>
  <c r="R517" i="4"/>
  <c r="R513" i="4" s="1"/>
  <c r="R512" i="4" s="1"/>
  <c r="R511" i="4" s="1"/>
  <c r="L423" i="4"/>
  <c r="L429" i="4"/>
  <c r="L407" i="4" s="1"/>
  <c r="X484" i="4"/>
  <c r="R559" i="4"/>
  <c r="R555" i="4" s="1"/>
  <c r="L348" i="4"/>
  <c r="L382" i="4"/>
  <c r="AD561" i="4"/>
  <c r="AD554" i="4" s="1"/>
  <c r="X647" i="4"/>
  <c r="L626" i="4"/>
  <c r="L399" i="4"/>
  <c r="L375" i="4"/>
  <c r="L315" i="4"/>
  <c r="L431" i="4"/>
  <c r="L39" i="4"/>
  <c r="R561" i="4"/>
  <c r="L364" i="4"/>
  <c r="X645" i="4"/>
  <c r="L324" i="4"/>
  <c r="L413" i="4"/>
  <c r="AD672" i="4"/>
  <c r="AD492" i="4"/>
  <c r="AD491" i="4" s="1"/>
  <c r="L398" i="4"/>
  <c r="L358" i="4" s="1"/>
  <c r="X601" i="4"/>
  <c r="R588" i="4"/>
  <c r="AC459" i="4"/>
  <c r="R599" i="4"/>
  <c r="AD588" i="4"/>
  <c r="AD584" i="4" s="1"/>
  <c r="AD583" i="4" s="1"/>
  <c r="AI657" i="4"/>
  <c r="AI656" i="4" s="1"/>
  <c r="AI655" i="4" s="1"/>
  <c r="AC656" i="4"/>
  <c r="AC655" i="4" s="1"/>
  <c r="AC654" i="4" s="1"/>
  <c r="AC653" i="4" s="1"/>
  <c r="AI523" i="4"/>
  <c r="X671" i="4"/>
  <c r="W669" i="4"/>
  <c r="W668" i="4" s="1"/>
  <c r="W667" i="4" s="1"/>
  <c r="X594" i="4"/>
  <c r="X593" i="4" s="1"/>
  <c r="X592" i="4" s="1"/>
  <c r="W591" i="4"/>
  <c r="AI646" i="4"/>
  <c r="AI645" i="4" s="1"/>
  <c r="AC645" i="4"/>
  <c r="AC582" i="4"/>
  <c r="AC581" i="4" s="1"/>
  <c r="AC580" i="4" s="1"/>
  <c r="X582" i="4"/>
  <c r="X581" i="4" s="1"/>
  <c r="X580" i="4" s="1"/>
  <c r="X516" i="4"/>
  <c r="W515" i="4"/>
  <c r="W514" i="4" s="1"/>
  <c r="W584" i="4"/>
  <c r="W583" i="4" s="1"/>
  <c r="W579" i="4" s="1"/>
  <c r="X584" i="4"/>
  <c r="X583" i="4" s="1"/>
  <c r="AI492" i="4"/>
  <c r="AI491" i="4" s="1"/>
  <c r="AI490" i="4" s="1"/>
  <c r="AI562" i="4"/>
  <c r="AC561" i="4"/>
  <c r="W561" i="4"/>
  <c r="X562" i="4"/>
  <c r="X561" i="4" s="1"/>
  <c r="AC518" i="4"/>
  <c r="X518" i="4"/>
  <c r="X517" i="4" s="1"/>
  <c r="W517" i="4"/>
  <c r="AK644" i="4"/>
  <c r="X603" i="4"/>
  <c r="W487" i="4"/>
  <c r="W483" i="4" s="1"/>
  <c r="W482" i="4" s="1"/>
  <c r="X488" i="4"/>
  <c r="W599" i="4"/>
  <c r="W597" i="4" s="1"/>
  <c r="AI105" i="4"/>
  <c r="AI64" i="4" s="1"/>
  <c r="W644" i="4"/>
  <c r="W643" i="4" s="1"/>
  <c r="W642" i="4" s="1"/>
  <c r="AI551" i="4"/>
  <c r="AC550" i="4"/>
  <c r="AC548" i="4" s="1"/>
  <c r="AI602" i="4"/>
  <c r="AI601" i="4" s="1"/>
  <c r="AI600" i="4" s="1"/>
  <c r="AC601" i="4"/>
  <c r="AC600" i="4" s="1"/>
  <c r="X656" i="4"/>
  <c r="X655" i="4" s="1"/>
  <c r="AI560" i="4"/>
  <c r="W559" i="4"/>
  <c r="W555" i="4" s="1"/>
  <c r="X560" i="4"/>
  <c r="X559" i="4" s="1"/>
  <c r="X555" i="4" s="1"/>
  <c r="AI567" i="4"/>
  <c r="AK568" i="4"/>
  <c r="AK567" i="4" s="1"/>
  <c r="I20" i="4"/>
  <c r="M409" i="4"/>
  <c r="M428" i="4"/>
  <c r="M406" i="4" s="1"/>
  <c r="L428" i="4"/>
  <c r="K661" i="4"/>
  <c r="K436" i="4" s="1"/>
  <c r="K438" i="4"/>
  <c r="K627" i="4"/>
  <c r="K626" i="4" s="1"/>
  <c r="K346" i="4" s="1"/>
  <c r="K348" i="4"/>
  <c r="M359" i="4"/>
  <c r="K374" i="4"/>
  <c r="K375" i="4"/>
  <c r="K359" i="4"/>
  <c r="K25" i="4"/>
  <c r="G139" i="4"/>
  <c r="K600" i="4"/>
  <c r="K322" i="4" s="1"/>
  <c r="K323" i="4"/>
  <c r="K310" i="4" s="1"/>
  <c r="I379" i="4"/>
  <c r="L600" i="4"/>
  <c r="L322" i="4" s="1"/>
  <c r="L323" i="4"/>
  <c r="L310" i="4" s="1"/>
  <c r="F137" i="4"/>
  <c r="K38" i="4"/>
  <c r="K39" i="4"/>
  <c r="K24" i="4" s="1"/>
  <c r="M655" i="4"/>
  <c r="M623" i="4"/>
  <c r="M622" i="4" s="1"/>
  <c r="M605" i="4" s="1"/>
  <c r="M374" i="4"/>
  <c r="M600" i="4"/>
  <c r="M371" i="4"/>
  <c r="I625" i="4"/>
  <c r="K625" i="4"/>
  <c r="M626" i="4"/>
  <c r="M346" i="4" s="1"/>
  <c r="M301" i="4"/>
  <c r="M614" i="4"/>
  <c r="M335" i="4" s="1"/>
  <c r="M311" i="4" s="1"/>
  <c r="M661" i="4"/>
  <c r="M436" i="4" s="1"/>
  <c r="W639" i="4"/>
  <c r="W641" i="4"/>
  <c r="L624" i="4"/>
  <c r="L640" i="4"/>
  <c r="L638" i="4"/>
  <c r="M396" i="4"/>
  <c r="M668" i="4"/>
  <c r="L302" i="4"/>
  <c r="K614" i="4"/>
  <c r="K335" i="4" s="1"/>
  <c r="L614" i="4"/>
  <c r="K396" i="4"/>
  <c r="L655" i="4"/>
  <c r="K302" i="4"/>
  <c r="K372" i="4"/>
  <c r="K355" i="4" s="1"/>
  <c r="AI659" i="4"/>
  <c r="K672" i="4"/>
  <c r="K444" i="4" s="1"/>
  <c r="H673" i="4"/>
  <c r="K382" i="4"/>
  <c r="K603" i="4"/>
  <c r="K324" i="4" s="1"/>
  <c r="K656" i="4"/>
  <c r="K423" i="4" s="1"/>
  <c r="M637" i="4"/>
  <c r="K637" i="4"/>
  <c r="L663" i="4"/>
  <c r="AC594" i="4"/>
  <c r="AC593" i="4" s="1"/>
  <c r="AC592" i="4" s="1"/>
  <c r="H582" i="4"/>
  <c r="M581" i="4"/>
  <c r="M276" i="4"/>
  <c r="K269" i="4"/>
  <c r="K259" i="4" s="1"/>
  <c r="M269" i="4"/>
  <c r="M259" i="4" s="1"/>
  <c r="K268" i="4"/>
  <c r="K258" i="4" s="1"/>
  <c r="M268" i="4"/>
  <c r="M258" i="4" s="1"/>
  <c r="K267" i="4"/>
  <c r="K257" i="4" s="1"/>
  <c r="M267" i="4"/>
  <c r="M257" i="4" s="1"/>
  <c r="K266" i="4"/>
  <c r="K256" i="4" s="1"/>
  <c r="M266" i="4"/>
  <c r="M256" i="4" s="1"/>
  <c r="K265" i="4"/>
  <c r="K255" i="4" s="1"/>
  <c r="M265" i="4"/>
  <c r="M255" i="4" s="1"/>
  <c r="K250" i="4"/>
  <c r="M250" i="4"/>
  <c r="K248" i="4"/>
  <c r="M248" i="4"/>
  <c r="M576" i="4"/>
  <c r="M245" i="4" s="1"/>
  <c r="M219" i="4" s="1"/>
  <c r="K244" i="4"/>
  <c r="M244" i="4"/>
  <c r="M574" i="4"/>
  <c r="K575" i="4"/>
  <c r="H575" i="4" s="1"/>
  <c r="K240" i="4"/>
  <c r="K222" i="4" s="1"/>
  <c r="M240" i="4"/>
  <c r="M222" i="4" s="1"/>
  <c r="M239" i="4"/>
  <c r="M221" i="4" s="1"/>
  <c r="K235" i="4"/>
  <c r="K218" i="4" s="1"/>
  <c r="M235" i="4"/>
  <c r="M218" i="4" s="1"/>
  <c r="K234" i="4"/>
  <c r="K217" i="4" s="1"/>
  <c r="M234" i="4"/>
  <c r="M217" i="4" s="1"/>
  <c r="K233" i="4"/>
  <c r="M233" i="4"/>
  <c r="K567" i="4"/>
  <c r="L567" i="4"/>
  <c r="L566" i="4" s="1"/>
  <c r="M567" i="4"/>
  <c r="K204" i="4"/>
  <c r="M204" i="4"/>
  <c r="K199" i="4"/>
  <c r="M198" i="4"/>
  <c r="K561" i="4"/>
  <c r="K197" i="4" s="1"/>
  <c r="L561" i="4"/>
  <c r="M561" i="4"/>
  <c r="M197" i="4" s="1"/>
  <c r="K559" i="4"/>
  <c r="K196" i="4" s="1"/>
  <c r="L559" i="4"/>
  <c r="M559" i="4"/>
  <c r="M196" i="4" s="1"/>
  <c r="K556" i="4"/>
  <c r="K195" i="4" s="1"/>
  <c r="K170" i="4" s="1"/>
  <c r="L556" i="4"/>
  <c r="M556" i="4"/>
  <c r="M195" i="4" s="1"/>
  <c r="M170" i="4" s="1"/>
  <c r="W653" i="4" l="1"/>
  <c r="W652" i="4" s="1"/>
  <c r="M387" i="4"/>
  <c r="M636" i="4"/>
  <c r="M635" i="4" s="1"/>
  <c r="K387" i="4"/>
  <c r="K636" i="4"/>
  <c r="K635" i="4" s="1"/>
  <c r="AD579" i="4"/>
  <c r="AD471" i="4" s="1"/>
  <c r="M243" i="4"/>
  <c r="M573" i="4"/>
  <c r="M242" i="4" s="1"/>
  <c r="M281" i="4"/>
  <c r="M260" i="4" s="1"/>
  <c r="M580" i="4"/>
  <c r="AD553" i="4"/>
  <c r="AD545" i="4" s="1"/>
  <c r="M210" i="4"/>
  <c r="M566" i="4"/>
  <c r="K210" i="4"/>
  <c r="K566" i="4"/>
  <c r="AI559" i="4"/>
  <c r="Q625" i="4"/>
  <c r="Y471" i="4"/>
  <c r="AI561" i="4"/>
  <c r="X522" i="4"/>
  <c r="X521" i="4" s="1"/>
  <c r="X520" i="4"/>
  <c r="X519" i="4" s="1"/>
  <c r="AI550" i="4"/>
  <c r="AI548" i="4" s="1"/>
  <c r="R463" i="4"/>
  <c r="X670" i="4"/>
  <c r="X669" i="4" s="1"/>
  <c r="X668" i="4" s="1"/>
  <c r="X667" i="4" s="1"/>
  <c r="K426" i="4"/>
  <c r="X654" i="4"/>
  <c r="X554" i="4"/>
  <c r="W554" i="4"/>
  <c r="W553" i="4" s="1"/>
  <c r="X644" i="4"/>
  <c r="X643" i="4" s="1"/>
  <c r="X642" i="4" s="1"/>
  <c r="R637" i="4"/>
  <c r="L196" i="4"/>
  <c r="L204" i="4"/>
  <c r="L248" i="4"/>
  <c r="L268" i="4"/>
  <c r="L258" i="4" s="1"/>
  <c r="L335" i="4"/>
  <c r="L426" i="4"/>
  <c r="L235" i="4"/>
  <c r="L218" i="4" s="1"/>
  <c r="L371" i="4"/>
  <c r="L233" i="4"/>
  <c r="L266" i="4"/>
  <c r="L256" i="4" s="1"/>
  <c r="L438" i="4"/>
  <c r="L343" i="4"/>
  <c r="L406" i="4"/>
  <c r="R554" i="4"/>
  <c r="L210" i="4"/>
  <c r="L244" i="4"/>
  <c r="L250" i="4"/>
  <c r="L269" i="4"/>
  <c r="L259" i="4" s="1"/>
  <c r="X515" i="4"/>
  <c r="X514" i="4" s="1"/>
  <c r="X513" i="4" s="1"/>
  <c r="X512" i="4" s="1"/>
  <c r="X511" i="4" s="1"/>
  <c r="L197" i="4"/>
  <c r="L239" i="4"/>
  <c r="L221" i="4" s="1"/>
  <c r="R669" i="4"/>
  <c r="L195" i="4"/>
  <c r="L170" i="4" s="1"/>
  <c r="L234" i="4"/>
  <c r="L217" i="4" s="1"/>
  <c r="L267" i="4"/>
  <c r="L257" i="4" s="1"/>
  <c r="L424" i="4"/>
  <c r="L388" i="4"/>
  <c r="L356" i="4" s="1"/>
  <c r="L38" i="4"/>
  <c r="X487" i="4"/>
  <c r="X483" i="4" s="1"/>
  <c r="L240" i="4"/>
  <c r="L222" i="4" s="1"/>
  <c r="L265" i="4"/>
  <c r="L255" i="4" s="1"/>
  <c r="L374" i="4"/>
  <c r="L422" i="4"/>
  <c r="L389" i="4"/>
  <c r="L359" i="4" s="1"/>
  <c r="AK566" i="4"/>
  <c r="AK565" i="4" s="1"/>
  <c r="AD668" i="4"/>
  <c r="AD667" i="4" s="1"/>
  <c r="L346" i="4"/>
  <c r="AD490" i="4"/>
  <c r="R597" i="4"/>
  <c r="AJ482" i="4"/>
  <c r="AJ457" i="4" s="1"/>
  <c r="AI459" i="4"/>
  <c r="AI482" i="4"/>
  <c r="X600" i="4"/>
  <c r="R584" i="4"/>
  <c r="R583" i="4" s="1"/>
  <c r="R579" i="4" s="1"/>
  <c r="W471" i="4"/>
  <c r="W638" i="4"/>
  <c r="X639" i="4"/>
  <c r="AI582" i="4"/>
  <c r="W513" i="4"/>
  <c r="W512" i="4" s="1"/>
  <c r="AI566" i="4"/>
  <c r="AI565" i="4" s="1"/>
  <c r="AI103" i="4"/>
  <c r="AI104" i="4"/>
  <c r="AI594" i="4"/>
  <c r="AC591" i="4"/>
  <c r="AI518" i="4"/>
  <c r="AI517" i="4" s="1"/>
  <c r="AI513" i="4" s="1"/>
  <c r="AC517" i="4"/>
  <c r="AC513" i="4" s="1"/>
  <c r="AC641" i="4"/>
  <c r="AC640" i="4" s="1"/>
  <c r="W640" i="4"/>
  <c r="X641" i="4"/>
  <c r="K409" i="4"/>
  <c r="K428" i="4"/>
  <c r="K406" i="4" s="1"/>
  <c r="M216" i="4"/>
  <c r="K216" i="4"/>
  <c r="K238" i="4"/>
  <c r="K220" i="4" s="1"/>
  <c r="K239" i="4"/>
  <c r="K221" i="4" s="1"/>
  <c r="L396" i="4"/>
  <c r="M654" i="4"/>
  <c r="M422" i="4"/>
  <c r="M404" i="4" s="1"/>
  <c r="L199" i="4"/>
  <c r="M354" i="4"/>
  <c r="M214" i="4"/>
  <c r="M599" i="4"/>
  <c r="M597" i="4" s="1"/>
  <c r="M322" i="4"/>
  <c r="L599" i="4"/>
  <c r="L597" i="4" s="1"/>
  <c r="M340" i="4"/>
  <c r="M341" i="4"/>
  <c r="F116" i="4"/>
  <c r="G526" i="4"/>
  <c r="G525" i="4" s="1"/>
  <c r="G495" i="4" s="1"/>
  <c r="G138" i="4"/>
  <c r="L623" i="4"/>
  <c r="L622" i="4" s="1"/>
  <c r="L342" i="4"/>
  <c r="L307" i="4" s="1"/>
  <c r="K30" i="4"/>
  <c r="K31" i="4"/>
  <c r="L584" i="4"/>
  <c r="L583" i="4" s="1"/>
  <c r="K607" i="4"/>
  <c r="K606" i="4" s="1"/>
  <c r="K576" i="4"/>
  <c r="K245" i="4" s="1"/>
  <c r="K219" i="4" s="1"/>
  <c r="M275" i="4"/>
  <c r="H625" i="4"/>
  <c r="K624" i="4"/>
  <c r="K574" i="4"/>
  <c r="K573" i="4" s="1"/>
  <c r="M667" i="4"/>
  <c r="M441" i="4" s="1"/>
  <c r="M386" i="4"/>
  <c r="M584" i="4"/>
  <c r="K343" i="4"/>
  <c r="K311" i="4" s="1"/>
  <c r="K599" i="4"/>
  <c r="K597" i="4" s="1"/>
  <c r="L654" i="4"/>
  <c r="L653" i="4" s="1"/>
  <c r="L652" i="4" s="1"/>
  <c r="L607" i="4"/>
  <c r="K281" i="4"/>
  <c r="K260" i="4" s="1"/>
  <c r="L637" i="4"/>
  <c r="L636" i="4" s="1"/>
  <c r="L635" i="4" s="1"/>
  <c r="AC639" i="4"/>
  <c r="M231" i="4"/>
  <c r="L555" i="4"/>
  <c r="K565" i="4"/>
  <c r="M555" i="4"/>
  <c r="M194" i="4" s="1"/>
  <c r="K198" i="4"/>
  <c r="L574" i="4"/>
  <c r="L573" i="4" s="1"/>
  <c r="I575" i="4"/>
  <c r="Q575" i="4" s="1"/>
  <c r="L576" i="4"/>
  <c r="I577" i="4"/>
  <c r="K275" i="4"/>
  <c r="L661" i="4"/>
  <c r="K386" i="4"/>
  <c r="K655" i="4"/>
  <c r="K422" i="4" s="1"/>
  <c r="L301" i="4"/>
  <c r="K555" i="4"/>
  <c r="K194" i="4" s="1"/>
  <c r="K584" i="4"/>
  <c r="K668" i="4"/>
  <c r="L667" i="4"/>
  <c r="K371" i="4"/>
  <c r="K301" i="4"/>
  <c r="AC664" i="4"/>
  <c r="M264" i="4"/>
  <c r="K264" i="4"/>
  <c r="M247" i="4"/>
  <c r="K247" i="4"/>
  <c r="AD467" i="4" l="1"/>
  <c r="K354" i="4"/>
  <c r="M421" i="4"/>
  <c r="M653" i="4"/>
  <c r="M652" i="4" s="1"/>
  <c r="X653" i="4"/>
  <c r="X652" i="4" s="1"/>
  <c r="X651" i="4" s="1"/>
  <c r="X650" i="4" s="1"/>
  <c r="X477" i="4" s="1"/>
  <c r="L606" i="4"/>
  <c r="L605" i="4" s="1"/>
  <c r="L596" i="4" s="1"/>
  <c r="L321" i="4"/>
  <c r="M321" i="4"/>
  <c r="M596" i="4"/>
  <c r="R636" i="4"/>
  <c r="R635" i="4" s="1"/>
  <c r="L295" i="4"/>
  <c r="L579" i="4"/>
  <c r="R553" i="4"/>
  <c r="X553" i="4"/>
  <c r="X545" i="4" s="1"/>
  <c r="X467" i="4" s="1"/>
  <c r="K203" i="4"/>
  <c r="W511" i="4"/>
  <c r="W463" i="4" s="1"/>
  <c r="AI593" i="4"/>
  <c r="AI592" i="4" s="1"/>
  <c r="AI591" i="4" s="1"/>
  <c r="AI641" i="4"/>
  <c r="AI640" i="4" s="1"/>
  <c r="X463" i="4"/>
  <c r="L223" i="4"/>
  <c r="L216" i="4"/>
  <c r="L409" i="4"/>
  <c r="L404" i="4"/>
  <c r="L311" i="4"/>
  <c r="H268" i="4"/>
  <c r="H240" i="4"/>
  <c r="H222" i="4" s="1"/>
  <c r="K321" i="4"/>
  <c r="L341" i="4"/>
  <c r="L306" i="4" s="1"/>
  <c r="X458" i="4"/>
  <c r="X482" i="4"/>
  <c r="X457" i="4" s="1"/>
  <c r="L421" i="4"/>
  <c r="X638" i="4"/>
  <c r="R668" i="4"/>
  <c r="L231" i="4"/>
  <c r="L441" i="4"/>
  <c r="L436" i="4"/>
  <c r="L425" i="4"/>
  <c r="L642" i="4"/>
  <c r="L634" i="4" s="1"/>
  <c r="L247" i="4"/>
  <c r="X640" i="4"/>
  <c r="L275" i="4"/>
  <c r="L264" i="4"/>
  <c r="L245" i="4"/>
  <c r="L219" i="4" s="1"/>
  <c r="L198" i="4"/>
  <c r="X599" i="4"/>
  <c r="AD459" i="4"/>
  <c r="AD482" i="4"/>
  <c r="AD457" i="4" s="1"/>
  <c r="W625" i="4"/>
  <c r="R625" i="4"/>
  <c r="AI639" i="4"/>
  <c r="AI638" i="4" s="1"/>
  <c r="AC638" i="4"/>
  <c r="AC637" i="4" s="1"/>
  <c r="AC636" i="4" s="1"/>
  <c r="M223" i="4"/>
  <c r="AI654" i="4"/>
  <c r="AI653" i="4" s="1"/>
  <c r="AJ659" i="4"/>
  <c r="K223" i="4"/>
  <c r="W637" i="4"/>
  <c r="AI664" i="4"/>
  <c r="AI663" i="4" s="1"/>
  <c r="AI661" i="4" s="1"/>
  <c r="AD664" i="4"/>
  <c r="AC663" i="4"/>
  <c r="AC661" i="4" s="1"/>
  <c r="K237" i="4"/>
  <c r="M254" i="4"/>
  <c r="M325" i="4"/>
  <c r="K254" i="4"/>
  <c r="M420" i="4"/>
  <c r="M213" i="4"/>
  <c r="K242" i="4"/>
  <c r="K243" i="4"/>
  <c r="K214" i="4" s="1"/>
  <c r="K404" i="4"/>
  <c r="L243" i="4"/>
  <c r="L214" i="4" s="1"/>
  <c r="M237" i="4"/>
  <c r="M238" i="4"/>
  <c r="M220" i="4" s="1"/>
  <c r="L387" i="4"/>
  <c r="L354" i="4" s="1"/>
  <c r="K230" i="4"/>
  <c r="K231" i="4"/>
  <c r="M306" i="4"/>
  <c r="L554" i="4"/>
  <c r="L553" i="4" s="1"/>
  <c r="L194" i="4"/>
  <c r="L326" i="4"/>
  <c r="L238" i="4"/>
  <c r="L220" i="4" s="1"/>
  <c r="G137" i="4"/>
  <c r="F460" i="4"/>
  <c r="F456" i="4" s="1"/>
  <c r="F22" i="4"/>
  <c r="F15" i="4" s="1"/>
  <c r="K326" i="4"/>
  <c r="K623" i="4"/>
  <c r="K342" i="4"/>
  <c r="K307" i="4" s="1"/>
  <c r="M583" i="4"/>
  <c r="M295" i="4" s="1"/>
  <c r="M554" i="4"/>
  <c r="M565" i="4"/>
  <c r="M203" i="4" s="1"/>
  <c r="M373" i="4"/>
  <c r="M370" i="4"/>
  <c r="M274" i="4"/>
  <c r="M642" i="4"/>
  <c r="M395" i="4" s="1"/>
  <c r="M572" i="4"/>
  <c r="K554" i="4"/>
  <c r="K425" i="4"/>
  <c r="K654" i="4"/>
  <c r="K274" i="4"/>
  <c r="K667" i="4"/>
  <c r="K441" i="4" s="1"/>
  <c r="K583" i="4"/>
  <c r="L565" i="4"/>
  <c r="K642" i="4"/>
  <c r="K395" i="4" s="1"/>
  <c r="K373" i="4"/>
  <c r="R634" i="4" l="1"/>
  <c r="R475" i="4" s="1"/>
  <c r="M634" i="4"/>
  <c r="K421" i="4"/>
  <c r="K653" i="4"/>
  <c r="K634" i="4"/>
  <c r="W636" i="4"/>
  <c r="W635" i="4" s="1"/>
  <c r="K295" i="4"/>
  <c r="K579" i="4"/>
  <c r="K341" i="4"/>
  <c r="K306" i="4" s="1"/>
  <c r="K622" i="4"/>
  <c r="K605" i="4" s="1"/>
  <c r="K596" i="4" s="1"/>
  <c r="M579" i="4"/>
  <c r="M241" i="4"/>
  <c r="M571" i="4"/>
  <c r="M570" i="4" s="1"/>
  <c r="R545" i="4"/>
  <c r="R467" i="4" s="1"/>
  <c r="K193" i="4"/>
  <c r="K553" i="4"/>
  <c r="M193" i="4"/>
  <c r="M553" i="4"/>
  <c r="AI637" i="4"/>
  <c r="AI636" i="4" s="1"/>
  <c r="R577" i="4"/>
  <c r="R576" i="4" s="1"/>
  <c r="Q576" i="4"/>
  <c r="W577" i="4"/>
  <c r="AC577" i="4" s="1"/>
  <c r="L254" i="4"/>
  <c r="X637" i="4"/>
  <c r="L230" i="4"/>
  <c r="L242" i="4"/>
  <c r="L213" i="4" s="1"/>
  <c r="R624" i="4"/>
  <c r="L370" i="4"/>
  <c r="L395" i="4"/>
  <c r="L237" i="4"/>
  <c r="R667" i="4"/>
  <c r="R650" i="4" s="1"/>
  <c r="L386" i="4"/>
  <c r="L420" i="4"/>
  <c r="L203" i="4"/>
  <c r="L340" i="4"/>
  <c r="AD663" i="4"/>
  <c r="L193" i="4"/>
  <c r="X591" i="4"/>
  <c r="X579" i="4" s="1"/>
  <c r="X597" i="4"/>
  <c r="R471" i="4"/>
  <c r="W575" i="4"/>
  <c r="R575" i="4"/>
  <c r="AC625" i="4"/>
  <c r="W624" i="4"/>
  <c r="W623" i="4" s="1"/>
  <c r="W622" i="4" s="1"/>
  <c r="X625" i="4"/>
  <c r="X624" i="4" s="1"/>
  <c r="X623" i="4" s="1"/>
  <c r="X622" i="4" s="1"/>
  <c r="X605" i="4" s="1"/>
  <c r="M305" i="4"/>
  <c r="L373" i="4"/>
  <c r="K213" i="4"/>
  <c r="M651" i="4"/>
  <c r="L274" i="4"/>
  <c r="L572" i="4"/>
  <c r="L571" i="4" s="1"/>
  <c r="M230" i="4"/>
  <c r="K572" i="4"/>
  <c r="G116" i="4"/>
  <c r="M246" i="4"/>
  <c r="M353" i="4"/>
  <c r="M263" i="4"/>
  <c r="AC575" i="4"/>
  <c r="K263" i="4"/>
  <c r="M192" i="4"/>
  <c r="M173" i="4" s="1"/>
  <c r="K189" i="4"/>
  <c r="K171" i="4" s="1"/>
  <c r="M189" i="4"/>
  <c r="K188" i="4"/>
  <c r="K169" i="4" s="1"/>
  <c r="M188" i="4"/>
  <c r="M169" i="4" s="1"/>
  <c r="K187" i="4"/>
  <c r="K166" i="4" s="1"/>
  <c r="M187" i="4"/>
  <c r="M166" i="4" s="1"/>
  <c r="L550" i="4"/>
  <c r="M550" i="4"/>
  <c r="M183" i="4" s="1"/>
  <c r="K548" i="4"/>
  <c r="K174" i="4"/>
  <c r="M174" i="4"/>
  <c r="K162" i="4"/>
  <c r="M162" i="4"/>
  <c r="K161" i="4"/>
  <c r="M161" i="4"/>
  <c r="K160" i="4"/>
  <c r="M160" i="4"/>
  <c r="K157" i="4"/>
  <c r="M157" i="4"/>
  <c r="K156" i="4"/>
  <c r="M156" i="4"/>
  <c r="K155" i="4"/>
  <c r="K125" i="4" s="1"/>
  <c r="M155" i="4"/>
  <c r="M125" i="4" s="1"/>
  <c r="K154" i="4"/>
  <c r="K124" i="4" s="1"/>
  <c r="M154" i="4"/>
  <c r="M124" i="4" s="1"/>
  <c r="K153" i="4"/>
  <c r="K123" i="4" s="1"/>
  <c r="M153" i="4"/>
  <c r="M123" i="4" s="1"/>
  <c r="K152" i="4"/>
  <c r="K122" i="4" s="1"/>
  <c r="M152" i="4"/>
  <c r="M122" i="4" s="1"/>
  <c r="K151" i="4"/>
  <c r="K121" i="4" s="1"/>
  <c r="M151" i="4"/>
  <c r="M121" i="4" s="1"/>
  <c r="K150" i="4"/>
  <c r="K120" i="4" s="1"/>
  <c r="K149" i="4"/>
  <c r="M149" i="4"/>
  <c r="K148" i="4"/>
  <c r="K118" i="4" s="1"/>
  <c r="M148" i="4"/>
  <c r="M118" i="4" s="1"/>
  <c r="K135" i="4"/>
  <c r="M135" i="4"/>
  <c r="M132" i="4"/>
  <c r="H523" i="4"/>
  <c r="L522" i="4"/>
  <c r="M522" i="4"/>
  <c r="M115" i="4" s="1"/>
  <c r="L520" i="4"/>
  <c r="M520" i="4"/>
  <c r="M111" i="4"/>
  <c r="K110" i="4"/>
  <c r="K62" i="4" s="1"/>
  <c r="M110" i="4"/>
  <c r="M62" i="4" s="1"/>
  <c r="K109" i="4"/>
  <c r="M109" i="4"/>
  <c r="L517" i="4"/>
  <c r="K517" i="4"/>
  <c r="K102" i="4" s="1"/>
  <c r="K516" i="4"/>
  <c r="L515" i="4"/>
  <c r="M515" i="4"/>
  <c r="M101" i="4" s="1"/>
  <c r="K98" i="4"/>
  <c r="K73" i="4" s="1"/>
  <c r="M98" i="4"/>
  <c r="M73" i="4" s="1"/>
  <c r="K97" i="4"/>
  <c r="K72" i="4" s="1"/>
  <c r="M97" i="4"/>
  <c r="M72" i="4" s="1"/>
  <c r="K96" i="4"/>
  <c r="K71" i="4" s="1"/>
  <c r="M96" i="4"/>
  <c r="M71" i="4" s="1"/>
  <c r="M95" i="4"/>
  <c r="M70" i="4" s="1"/>
  <c r="M93" i="4"/>
  <c r="M68" i="4" s="1"/>
  <c r="K93" i="4"/>
  <c r="K68" i="4" s="1"/>
  <c r="M92" i="4"/>
  <c r="M67" i="4" s="1"/>
  <c r="M88" i="4"/>
  <c r="M63" i="4" s="1"/>
  <c r="M86" i="4"/>
  <c r="M85" i="4"/>
  <c r="K80" i="4"/>
  <c r="M80" i="4"/>
  <c r="K76" i="4"/>
  <c r="M76" i="4"/>
  <c r="K44" i="4"/>
  <c r="K29" i="4" s="1"/>
  <c r="K27" i="4" s="1"/>
  <c r="M44" i="4"/>
  <c r="M29" i="4" s="1"/>
  <c r="M27" i="4" s="1"/>
  <c r="M40" i="4"/>
  <c r="M34" i="4"/>
  <c r="M26" i="4" s="1"/>
  <c r="M33" i="4"/>
  <c r="O20" i="4"/>
  <c r="K492" i="4"/>
  <c r="L492" i="4"/>
  <c r="M492" i="4"/>
  <c r="M491" i="4" s="1"/>
  <c r="M490" i="4" s="1"/>
  <c r="N492" i="4"/>
  <c r="N491" i="4" s="1"/>
  <c r="N490" i="4" s="1"/>
  <c r="O492" i="4"/>
  <c r="O491" i="4" s="1"/>
  <c r="O490" i="4" s="1"/>
  <c r="P492" i="4"/>
  <c r="P491" i="4" s="1"/>
  <c r="P490" i="4" s="1"/>
  <c r="K487" i="4"/>
  <c r="L487" i="4"/>
  <c r="M487" i="4"/>
  <c r="N487" i="4"/>
  <c r="O487" i="4"/>
  <c r="P487" i="4"/>
  <c r="Q487" i="4"/>
  <c r="N484" i="4"/>
  <c r="H484" i="4" s="1"/>
  <c r="O484" i="4"/>
  <c r="P484" i="4"/>
  <c r="J484" i="4" s="1"/>
  <c r="Q484" i="4"/>
  <c r="M419" i="4" l="1"/>
  <c r="M650" i="4"/>
  <c r="W634" i="4"/>
  <c r="W475" i="4" s="1"/>
  <c r="K652" i="4"/>
  <c r="X636" i="4"/>
  <c r="X635" i="4" s="1"/>
  <c r="X634" i="4" s="1"/>
  <c r="K241" i="4"/>
  <c r="K571" i="4"/>
  <c r="L570" i="4"/>
  <c r="AD577" i="4"/>
  <c r="AD576" i="4" s="1"/>
  <c r="AI577" i="4"/>
  <c r="X577" i="4"/>
  <c r="X576" i="4" s="1"/>
  <c r="W576" i="4"/>
  <c r="M483" i="4"/>
  <c r="M458" i="4" s="1"/>
  <c r="J487" i="4"/>
  <c r="J483" i="4" s="1"/>
  <c r="J482" i="4" s="1"/>
  <c r="K420" i="4"/>
  <c r="H163" i="4"/>
  <c r="L93" i="4"/>
  <c r="L68" i="4" s="1"/>
  <c r="L135" i="4"/>
  <c r="L155" i="4"/>
  <c r="L125" i="4" s="1"/>
  <c r="R477" i="4"/>
  <c r="L97" i="4"/>
  <c r="L72" i="4" s="1"/>
  <c r="L150" i="4"/>
  <c r="L120" i="4" s="1"/>
  <c r="L160" i="4"/>
  <c r="L187" i="4"/>
  <c r="L166" i="4" s="1"/>
  <c r="L241" i="4"/>
  <c r="L102" i="4"/>
  <c r="L111" i="4"/>
  <c r="L132" i="4"/>
  <c r="L153" i="4"/>
  <c r="L123" i="4" s="1"/>
  <c r="L192" i="4"/>
  <c r="L173" i="4" s="1"/>
  <c r="AJ654" i="4"/>
  <c r="AJ653" i="4" s="1"/>
  <c r="L76" i="4"/>
  <c r="L148" i="4"/>
  <c r="L118" i="4" s="1"/>
  <c r="L156" i="4"/>
  <c r="L174" i="4"/>
  <c r="R623" i="4"/>
  <c r="R622" i="4" s="1"/>
  <c r="R605" i="4" s="1"/>
  <c r="L95" i="4"/>
  <c r="L70" i="4" s="1"/>
  <c r="L98" i="4"/>
  <c r="L73" i="4" s="1"/>
  <c r="L109" i="4"/>
  <c r="L151" i="4"/>
  <c r="L121" i="4" s="1"/>
  <c r="L161" i="4"/>
  <c r="L188" i="4"/>
  <c r="L169" i="4" s="1"/>
  <c r="L263" i="4"/>
  <c r="L325" i="4"/>
  <c r="R574" i="4"/>
  <c r="R573" i="4" s="1"/>
  <c r="L34" i="4"/>
  <c r="L26" i="4" s="1"/>
  <c r="L154" i="4"/>
  <c r="L124" i="4" s="1"/>
  <c r="L246" i="4"/>
  <c r="L33" i="4"/>
  <c r="L25" i="4" s="1"/>
  <c r="L96" i="4"/>
  <c r="L71" i="4" s="1"/>
  <c r="L115" i="4"/>
  <c r="L149" i="4"/>
  <c r="AD661" i="4"/>
  <c r="L92" i="4"/>
  <c r="L67" i="4" s="1"/>
  <c r="L101" i="4"/>
  <c r="L110" i="4"/>
  <c r="L62" i="4" s="1"/>
  <c r="L152" i="4"/>
  <c r="L122" i="4" s="1"/>
  <c r="L162" i="4"/>
  <c r="L183" i="4"/>
  <c r="L189" i="4"/>
  <c r="X471" i="4"/>
  <c r="AI575" i="4"/>
  <c r="AI574" i="4" s="1"/>
  <c r="AC574" i="4"/>
  <c r="X575" i="4"/>
  <c r="X574" i="4" s="1"/>
  <c r="X573" i="4" s="1"/>
  <c r="W574" i="4"/>
  <c r="W573" i="4" s="1"/>
  <c r="M229" i="4"/>
  <c r="AC624" i="4"/>
  <c r="AC623" i="4" s="1"/>
  <c r="AC622" i="4" s="1"/>
  <c r="M473" i="4"/>
  <c r="K19" i="4"/>
  <c r="M65" i="4"/>
  <c r="K65" i="4"/>
  <c r="M126" i="4"/>
  <c r="L353" i="4"/>
  <c r="P459" i="4"/>
  <c r="P18" i="4"/>
  <c r="N459" i="4"/>
  <c r="N18" i="4"/>
  <c r="P19" i="4"/>
  <c r="L19" i="4"/>
  <c r="P20" i="4"/>
  <c r="N20" i="4"/>
  <c r="P21" i="4"/>
  <c r="N21" i="4"/>
  <c r="O459" i="4"/>
  <c r="O18" i="4"/>
  <c r="M459" i="4"/>
  <c r="M18" i="4"/>
  <c r="O19" i="4"/>
  <c r="M19" i="4"/>
  <c r="M20" i="4"/>
  <c r="O21" i="4"/>
  <c r="M21" i="4"/>
  <c r="M119" i="4"/>
  <c r="K119" i="4"/>
  <c r="K340" i="4"/>
  <c r="M60" i="4"/>
  <c r="M171" i="4"/>
  <c r="K126" i="4"/>
  <c r="J150" i="4"/>
  <c r="J120" i="4" s="1"/>
  <c r="M150" i="4"/>
  <c r="M120" i="4" s="1"/>
  <c r="K246" i="4"/>
  <c r="M127" i="4"/>
  <c r="K229" i="4"/>
  <c r="K132" i="4"/>
  <c r="K127" i="4" s="1"/>
  <c r="K190" i="4"/>
  <c r="K192" i="4"/>
  <c r="K173" i="4" s="1"/>
  <c r="L305" i="4"/>
  <c r="G460" i="4"/>
  <c r="G456" i="4" s="1"/>
  <c r="G22" i="4"/>
  <c r="G15" i="4" s="1"/>
  <c r="K370" i="4"/>
  <c r="K325" i="4"/>
  <c r="L80" i="4"/>
  <c r="L44" i="4"/>
  <c r="L29" i="4" s="1"/>
  <c r="L27" i="4" s="1"/>
  <c r="M61" i="4"/>
  <c r="M25" i="4"/>
  <c r="L86" i="4"/>
  <c r="K84" i="4"/>
  <c r="K86" i="4"/>
  <c r="M84" i="4"/>
  <c r="M32" i="4"/>
  <c r="J33" i="4"/>
  <c r="M519" i="4"/>
  <c r="M113" i="4" s="1"/>
  <c r="J34" i="4"/>
  <c r="M134" i="4"/>
  <c r="M475" i="4"/>
  <c r="M521" i="4"/>
  <c r="M114" i="4" s="1"/>
  <c r="M39" i="4"/>
  <c r="M79" i="4"/>
  <c r="M514" i="4"/>
  <c r="M100" i="4" s="1"/>
  <c r="M548" i="4"/>
  <c r="M43" i="4"/>
  <c r="M190" i="4"/>
  <c r="M186" i="4"/>
  <c r="M165" i="4" s="1"/>
  <c r="M497" i="4"/>
  <c r="M496" i="4" s="1"/>
  <c r="I19" i="4"/>
  <c r="M91" i="4"/>
  <c r="M66" i="4" s="1"/>
  <c r="M159" i="4"/>
  <c r="H487" i="4"/>
  <c r="K483" i="4"/>
  <c r="K491" i="4"/>
  <c r="H492" i="4"/>
  <c r="K515" i="4"/>
  <c r="H516" i="4"/>
  <c r="L519" i="4"/>
  <c r="L521" i="4"/>
  <c r="K546" i="4"/>
  <c r="I487" i="4"/>
  <c r="L483" i="4"/>
  <c r="L491" i="4"/>
  <c r="I492" i="4"/>
  <c r="K43" i="4"/>
  <c r="K91" i="4"/>
  <c r="K66" i="4" s="1"/>
  <c r="K522" i="4"/>
  <c r="K115" i="4" s="1"/>
  <c r="K60" i="4" s="1"/>
  <c r="K134" i="4"/>
  <c r="K159" i="4"/>
  <c r="L548" i="4"/>
  <c r="L651" i="4"/>
  <c r="L650" i="4" s="1"/>
  <c r="L514" i="4"/>
  <c r="K79" i="4"/>
  <c r="M147" i="4"/>
  <c r="K147" i="4"/>
  <c r="K520" i="4"/>
  <c r="L490" i="4" l="1"/>
  <c r="X475" i="4"/>
  <c r="K570" i="4"/>
  <c r="K182" i="4"/>
  <c r="K545" i="4"/>
  <c r="W572" i="4"/>
  <c r="X572" i="4"/>
  <c r="X570" i="4" s="1"/>
  <c r="X469" i="4" s="1"/>
  <c r="M51" i="4"/>
  <c r="K17" i="4"/>
  <c r="M17" i="4"/>
  <c r="M16" i="4" s="1"/>
  <c r="M482" i="4"/>
  <c r="M457" i="4" s="1"/>
  <c r="J17" i="4"/>
  <c r="J16" i="4" s="1"/>
  <c r="J457" i="4"/>
  <c r="J458" i="4"/>
  <c r="L126" i="4"/>
  <c r="L475" i="4"/>
  <c r="L65" i="4"/>
  <c r="L119" i="4"/>
  <c r="L61" i="4"/>
  <c r="L60" i="4"/>
  <c r="H132" i="4"/>
  <c r="H19" i="4"/>
  <c r="H80" i="4"/>
  <c r="L212" i="4"/>
  <c r="L84" i="4"/>
  <c r="L147" i="4"/>
  <c r="AD572" i="4"/>
  <c r="AD570" i="4" s="1"/>
  <c r="L186" i="4"/>
  <c r="L165" i="4" s="1"/>
  <c r="L114" i="4"/>
  <c r="L171" i="4"/>
  <c r="L190" i="4"/>
  <c r="L113" i="4"/>
  <c r="L159" i="4"/>
  <c r="L43" i="4"/>
  <c r="L91" i="4"/>
  <c r="L66" i="4" s="1"/>
  <c r="L17" i="4"/>
  <c r="L157" i="4"/>
  <c r="L127" i="4" s="1"/>
  <c r="L79" i="4"/>
  <c r="L32" i="4"/>
  <c r="L24" i="4" s="1"/>
  <c r="AJ528" i="4"/>
  <c r="AJ527" i="4" s="1"/>
  <c r="AJ526" i="4" s="1"/>
  <c r="AJ525" i="4" s="1"/>
  <c r="AD651" i="4"/>
  <c r="AD650" i="4" s="1"/>
  <c r="AD477" i="4" s="1"/>
  <c r="L134" i="4"/>
  <c r="L273" i="4"/>
  <c r="K117" i="4"/>
  <c r="K212" i="4"/>
  <c r="M117" i="4"/>
  <c r="L473" i="4"/>
  <c r="K273" i="4"/>
  <c r="M469" i="4"/>
  <c r="M212" i="4"/>
  <c r="M477" i="4"/>
  <c r="M403" i="4"/>
  <c r="L471" i="4"/>
  <c r="L253" i="4"/>
  <c r="M253" i="4"/>
  <c r="M273" i="4"/>
  <c r="L419" i="4"/>
  <c r="L229" i="4"/>
  <c r="K185" i="4"/>
  <c r="K186" i="4"/>
  <c r="K165" i="4" s="1"/>
  <c r="K475" i="4"/>
  <c r="K353" i="4"/>
  <c r="K473" i="4"/>
  <c r="K305" i="4"/>
  <c r="K108" i="4"/>
  <c r="K107" i="4"/>
  <c r="M108" i="4"/>
  <c r="M107" i="4"/>
  <c r="M59" i="4" s="1"/>
  <c r="M24" i="4"/>
  <c r="L108" i="4"/>
  <c r="L107" i="4"/>
  <c r="L513" i="4"/>
  <c r="L512" i="4" s="1"/>
  <c r="L511" i="4" s="1"/>
  <c r="L100" i="4"/>
  <c r="K514" i="4"/>
  <c r="K101" i="4"/>
  <c r="K61" i="4" s="1"/>
  <c r="I33" i="4"/>
  <c r="M146" i="4"/>
  <c r="M130" i="4"/>
  <c r="M42" i="4"/>
  <c r="M546" i="4"/>
  <c r="M83" i="4"/>
  <c r="M185" i="4"/>
  <c r="M513" i="4"/>
  <c r="M38" i="4"/>
  <c r="M31" i="4"/>
  <c r="J32" i="4"/>
  <c r="M90" i="4"/>
  <c r="M74" i="4"/>
  <c r="L458" i="4"/>
  <c r="K458" i="4"/>
  <c r="K519" i="4"/>
  <c r="K113" i="4" s="1"/>
  <c r="K146" i="4"/>
  <c r="L546" i="4"/>
  <c r="L545" i="4" s="1"/>
  <c r="K130" i="4"/>
  <c r="K521" i="4"/>
  <c r="K114" i="4" s="1"/>
  <c r="K83" i="4"/>
  <c r="L497" i="4"/>
  <c r="L496" i="4" s="1"/>
  <c r="K42" i="4"/>
  <c r="K651" i="4"/>
  <c r="K650" i="4" s="1"/>
  <c r="K74" i="4"/>
  <c r="K90" i="4"/>
  <c r="I491" i="4"/>
  <c r="I483" i="4"/>
  <c r="K490" i="4"/>
  <c r="K18" i="4" s="1"/>
  <c r="H491" i="4"/>
  <c r="AD495" i="4" l="1"/>
  <c r="AJ465" i="4"/>
  <c r="M182" i="4"/>
  <c r="M545" i="4"/>
  <c r="M99" i="4"/>
  <c r="M512" i="4"/>
  <c r="M511" i="4" s="1"/>
  <c r="K482" i="4"/>
  <c r="L482" i="4"/>
  <c r="L117" i="4"/>
  <c r="L74" i="4"/>
  <c r="L31" i="4"/>
  <c r="L21" i="4"/>
  <c r="L182" i="4"/>
  <c r="L99" i="4"/>
  <c r="L130" i="4"/>
  <c r="L51" i="4"/>
  <c r="L185" i="4"/>
  <c r="AJ652" i="4"/>
  <c r="L146" i="4"/>
  <c r="L42" i="4"/>
  <c r="R572" i="4"/>
  <c r="R571" i="4" s="1"/>
  <c r="R570" i="4" s="1"/>
  <c r="L90" i="4"/>
  <c r="L83" i="4"/>
  <c r="AD460" i="4"/>
  <c r="AD456" i="4" s="1"/>
  <c r="AD469" i="4"/>
  <c r="L78" i="4"/>
  <c r="K469" i="4"/>
  <c r="K21" i="4"/>
  <c r="L18" i="4"/>
  <c r="I21" i="4"/>
  <c r="I458" i="4"/>
  <c r="I17" i="4"/>
  <c r="M471" i="4"/>
  <c r="L469" i="4"/>
  <c r="L59" i="4"/>
  <c r="K419" i="4"/>
  <c r="L477" i="4"/>
  <c r="L403" i="4"/>
  <c r="K471" i="4"/>
  <c r="K253" i="4"/>
  <c r="K513" i="4"/>
  <c r="K100" i="4"/>
  <c r="K59" i="4" s="1"/>
  <c r="I32" i="4"/>
  <c r="M106" i="4"/>
  <c r="M138" i="4"/>
  <c r="J31" i="4"/>
  <c r="M158" i="4"/>
  <c r="M78" i="4"/>
  <c r="M37" i="4"/>
  <c r="H490" i="4"/>
  <c r="K459" i="4"/>
  <c r="I490" i="4"/>
  <c r="I482" i="4" s="1"/>
  <c r="L459" i="4"/>
  <c r="K497" i="4"/>
  <c r="K496" i="4" s="1"/>
  <c r="K106" i="4"/>
  <c r="K158" i="4"/>
  <c r="K138" i="4"/>
  <c r="K78" i="4"/>
  <c r="AO448" i="4"/>
  <c r="AP448" i="4"/>
  <c r="AQ448" i="4"/>
  <c r="AR448" i="4"/>
  <c r="AS448" i="4"/>
  <c r="AT448" i="4"/>
  <c r="B454" i="4"/>
  <c r="C454" i="4"/>
  <c r="A454" i="4"/>
  <c r="C453" i="4"/>
  <c r="AO453" i="4"/>
  <c r="AP453" i="4"/>
  <c r="AQ453" i="4"/>
  <c r="AR453" i="4"/>
  <c r="AS453" i="4"/>
  <c r="AT453" i="4"/>
  <c r="B453" i="4"/>
  <c r="A453" i="4"/>
  <c r="B452" i="4"/>
  <c r="C452" i="4"/>
  <c r="AU452" i="4"/>
  <c r="A452" i="4"/>
  <c r="B451" i="4"/>
  <c r="C451" i="4"/>
  <c r="A451" i="4"/>
  <c r="B450" i="4"/>
  <c r="C450" i="4"/>
  <c r="A450" i="4"/>
  <c r="B449" i="4"/>
  <c r="C449" i="4"/>
  <c r="A449" i="4"/>
  <c r="M82" i="4" l="1"/>
  <c r="K99" i="4"/>
  <c r="K512" i="4"/>
  <c r="K511" i="4" s="1"/>
  <c r="K51" i="4"/>
  <c r="AG676" i="4"/>
  <c r="M30" i="4"/>
  <c r="H21" i="4"/>
  <c r="H33" i="4"/>
  <c r="L106" i="4"/>
  <c r="L457" i="4"/>
  <c r="L158" i="4"/>
  <c r="L16" i="4"/>
  <c r="AJ651" i="4"/>
  <c r="L138" i="4"/>
  <c r="L30" i="4"/>
  <c r="L37" i="4"/>
  <c r="AE576" i="4"/>
  <c r="AC576" i="4"/>
  <c r="I457" i="4"/>
  <c r="I18" i="4"/>
  <c r="I16" i="4" s="1"/>
  <c r="H459" i="4"/>
  <c r="H18" i="4"/>
  <c r="K164" i="4"/>
  <c r="K184" i="4"/>
  <c r="K477" i="4"/>
  <c r="K403" i="4"/>
  <c r="K36" i="4"/>
  <c r="K37" i="4"/>
  <c r="M184" i="4"/>
  <c r="J30" i="4"/>
  <c r="M526" i="4"/>
  <c r="M525" i="4" s="1"/>
  <c r="M495" i="4" s="1"/>
  <c r="I459" i="4"/>
  <c r="L526" i="4"/>
  <c r="L525" i="4" s="1"/>
  <c r="L495" i="4" s="1"/>
  <c r="K526" i="4"/>
  <c r="K525" i="4" s="1"/>
  <c r="K495" i="4" s="1"/>
  <c r="K460" i="4" s="1"/>
  <c r="AG480" i="4" l="1"/>
  <c r="AG456" i="4" s="1"/>
  <c r="K82" i="4"/>
  <c r="H32" i="4"/>
  <c r="H150" i="4"/>
  <c r="H120" i="4" s="1"/>
  <c r="AJ650" i="4"/>
  <c r="AJ495" i="4" s="1"/>
  <c r="L36" i="4"/>
  <c r="L23" i="4"/>
  <c r="K23" i="4"/>
  <c r="AE573" i="4"/>
  <c r="AE572" i="4" s="1"/>
  <c r="AC573" i="4"/>
  <c r="AC572" i="4" s="1"/>
  <c r="K467" i="4"/>
  <c r="L184" i="4"/>
  <c r="M463" i="4"/>
  <c r="M58" i="4"/>
  <c r="L82" i="4"/>
  <c r="M23" i="4"/>
  <c r="M36" i="4"/>
  <c r="M164" i="4"/>
  <c r="L461" i="4"/>
  <c r="M137" i="4"/>
  <c r="K463" i="4" l="1"/>
  <c r="K461" i="4"/>
  <c r="R469" i="4"/>
  <c r="L58" i="4"/>
  <c r="AJ477" i="4"/>
  <c r="AJ460" i="4"/>
  <c r="K58" i="4"/>
  <c r="M461" i="4"/>
  <c r="L137" i="4"/>
  <c r="K116" i="4"/>
  <c r="K137" i="4"/>
  <c r="L467" i="4"/>
  <c r="L164" i="4"/>
  <c r="L463" i="4"/>
  <c r="M467" i="4"/>
  <c r="B434" i="4"/>
  <c r="B411" i="4" s="1"/>
  <c r="C434" i="4"/>
  <c r="C411" i="4" s="1"/>
  <c r="A434" i="4"/>
  <c r="Q434" i="4"/>
  <c r="Q411" i="4" s="1"/>
  <c r="T434" i="4"/>
  <c r="T411" i="4" s="1"/>
  <c r="Z434" i="4"/>
  <c r="Z411" i="4" s="1"/>
  <c r="AC434" i="4"/>
  <c r="AC411" i="4" s="1"/>
  <c r="AL454" i="4"/>
  <c r="AL448" i="4" s="1"/>
  <c r="AF454" i="4"/>
  <c r="AF448" i="4" s="1"/>
  <c r="AC454" i="4"/>
  <c r="AC448" i="4" s="1"/>
  <c r="Z454" i="4"/>
  <c r="Z448" i="4" s="1"/>
  <c r="W454" i="4"/>
  <c r="W448" i="4" s="1"/>
  <c r="T454" i="4"/>
  <c r="T448" i="4" s="1"/>
  <c r="Q454" i="4"/>
  <c r="Q448" i="4" s="1"/>
  <c r="P454" i="4"/>
  <c r="P448" i="4" s="1"/>
  <c r="I454" i="4"/>
  <c r="I448" i="4" s="1"/>
  <c r="J431" i="4"/>
  <c r="AJ456" i="4" l="1"/>
  <c r="AM676" i="4" s="1"/>
  <c r="AM480" i="4" s="1"/>
  <c r="K22" i="4"/>
  <c r="L116" i="4"/>
  <c r="AI454" i="4"/>
  <c r="AI448" i="4" s="1"/>
  <c r="K465" i="4"/>
  <c r="L465" i="4"/>
  <c r="M116" i="4"/>
  <c r="P434" i="4"/>
  <c r="P411" i="4" s="1"/>
  <c r="J434" i="4"/>
  <c r="J411" i="4" s="1"/>
  <c r="M465" i="4"/>
  <c r="O454" i="4"/>
  <c r="O448" i="4" s="1"/>
  <c r="N454" i="4"/>
  <c r="N448" i="4" s="1"/>
  <c r="AL434" i="4"/>
  <c r="AL411" i="4" s="1"/>
  <c r="AF434" i="4"/>
  <c r="AF411" i="4" s="1"/>
  <c r="AM456" i="4" l="1"/>
  <c r="M22" i="4"/>
  <c r="M15" i="4" s="1"/>
  <c r="M460" i="4"/>
  <c r="L460" i="4"/>
  <c r="L456" i="4" s="1"/>
  <c r="L22" i="4"/>
  <c r="L15" i="4" s="1"/>
  <c r="I434" i="4"/>
  <c r="I411" i="4" s="1"/>
  <c r="W434" i="4"/>
  <c r="W411" i="4" s="1"/>
  <c r="J432" i="4"/>
  <c r="J433" i="4"/>
  <c r="J410" i="4" s="1"/>
  <c r="O434" i="4"/>
  <c r="O411" i="4" s="1"/>
  <c r="I431" i="4" l="1"/>
  <c r="M480" i="4"/>
  <c r="M456" i="4" s="1"/>
  <c r="AI434" i="4"/>
  <c r="AI411" i="4" s="1"/>
  <c r="N434" i="4"/>
  <c r="N411" i="4" s="1"/>
  <c r="N685" i="4" l="1"/>
  <c r="H676" i="4"/>
  <c r="H434" i="4"/>
  <c r="H411" i="4" s="1"/>
  <c r="I432" i="4"/>
  <c r="I433" i="4"/>
  <c r="I410" i="4" s="1"/>
  <c r="J157" i="4"/>
  <c r="H433" i="4" l="1"/>
  <c r="H410" i="4" s="1"/>
  <c r="H432" i="4"/>
  <c r="K480" i="4"/>
  <c r="H480" i="4" l="1"/>
  <c r="J156" i="4"/>
  <c r="J154" i="4"/>
  <c r="J152" i="4"/>
  <c r="J122" i="4" s="1"/>
  <c r="J151" i="4"/>
  <c r="J121" i="4" s="1"/>
  <c r="B157" i="4" l="1"/>
  <c r="C157" i="4"/>
  <c r="AO157" i="4"/>
  <c r="AP157" i="4"/>
  <c r="AQ157" i="4"/>
  <c r="AR157" i="4"/>
  <c r="AS157" i="4"/>
  <c r="AT157" i="4"/>
  <c r="A157" i="4"/>
  <c r="B162" i="4"/>
  <c r="C162" i="4"/>
  <c r="A162" i="4"/>
  <c r="AO125" i="4"/>
  <c r="AP125" i="4"/>
  <c r="AQ125" i="4"/>
  <c r="AR125" i="4"/>
  <c r="AS125" i="4"/>
  <c r="AT125" i="4"/>
  <c r="B163" i="4"/>
  <c r="C163" i="4"/>
  <c r="A163" i="4"/>
  <c r="B161" i="4"/>
  <c r="C161" i="4"/>
  <c r="A161" i="4"/>
  <c r="B160" i="4"/>
  <c r="C160" i="4"/>
  <c r="A160" i="4"/>
  <c r="B159" i="4"/>
  <c r="C159" i="4"/>
  <c r="A159" i="4"/>
  <c r="B158" i="4"/>
  <c r="C158" i="4"/>
  <c r="A158" i="4"/>
  <c r="B156" i="4"/>
  <c r="C156" i="4"/>
  <c r="Q156" i="4"/>
  <c r="A156" i="4"/>
  <c r="B155" i="4"/>
  <c r="C155" i="4"/>
  <c r="A155" i="4"/>
  <c r="B154" i="4"/>
  <c r="C154" i="4"/>
  <c r="Q154" i="4"/>
  <c r="AC154" i="4"/>
  <c r="AO154" i="4"/>
  <c r="AS154" i="4"/>
  <c r="A154" i="4"/>
  <c r="B153" i="4"/>
  <c r="C153" i="4"/>
  <c r="A153" i="4"/>
  <c r="B152" i="4"/>
  <c r="C152" i="4"/>
  <c r="W152" i="4"/>
  <c r="W122" i="4" s="1"/>
  <c r="A152" i="4"/>
  <c r="B151" i="4"/>
  <c r="C151" i="4"/>
  <c r="A151" i="4"/>
  <c r="B150" i="4"/>
  <c r="C150" i="4"/>
  <c r="W150" i="4"/>
  <c r="W120" i="4" s="1"/>
  <c r="A150" i="4"/>
  <c r="B149" i="4"/>
  <c r="C149" i="4"/>
  <c r="A149" i="4"/>
  <c r="B148" i="4"/>
  <c r="C148" i="4"/>
  <c r="A148" i="4"/>
  <c r="B147" i="4"/>
  <c r="C147" i="4"/>
  <c r="A147" i="4"/>
  <c r="B146" i="4"/>
  <c r="C146" i="4"/>
  <c r="A146" i="4"/>
  <c r="B145" i="4"/>
  <c r="C145" i="4"/>
  <c r="AO145" i="4"/>
  <c r="AP145" i="4"/>
  <c r="AQ145" i="4"/>
  <c r="AR145" i="4"/>
  <c r="AS145" i="4"/>
  <c r="AT145" i="4"/>
  <c r="A145" i="4"/>
  <c r="B144" i="4"/>
  <c r="C144" i="4"/>
  <c r="AL144" i="4"/>
  <c r="A144" i="4"/>
  <c r="B143" i="4"/>
  <c r="C143" i="4"/>
  <c r="A143" i="4"/>
  <c r="B142" i="4"/>
  <c r="C142" i="4"/>
  <c r="A142" i="4"/>
  <c r="B141" i="4"/>
  <c r="C141" i="4"/>
  <c r="AO141" i="4"/>
  <c r="AP141" i="4"/>
  <c r="AQ141" i="4"/>
  <c r="AR141" i="4"/>
  <c r="AS141" i="4"/>
  <c r="AT141" i="4"/>
  <c r="A141" i="4"/>
  <c r="B140" i="4"/>
  <c r="C140" i="4"/>
  <c r="A140" i="4"/>
  <c r="B139" i="4"/>
  <c r="C139" i="4"/>
  <c r="A139" i="4"/>
  <c r="B138" i="4"/>
  <c r="C138" i="4"/>
  <c r="A138" i="4"/>
  <c r="B137" i="4"/>
  <c r="C137" i="4"/>
  <c r="AU137" i="4"/>
  <c r="A137" i="4"/>
  <c r="B136" i="4"/>
  <c r="C136" i="4"/>
  <c r="N136" i="4"/>
  <c r="O136" i="4"/>
  <c r="P136" i="4"/>
  <c r="Q136" i="4"/>
  <c r="T136" i="4"/>
  <c r="W136" i="4"/>
  <c r="Z136" i="4"/>
  <c r="AF136" i="4"/>
  <c r="AL136" i="4"/>
  <c r="AO136" i="4"/>
  <c r="AP136" i="4"/>
  <c r="AQ136" i="4"/>
  <c r="AR136" i="4"/>
  <c r="AS136" i="4"/>
  <c r="AT136" i="4"/>
  <c r="A136" i="4"/>
  <c r="B135" i="4"/>
  <c r="C135" i="4"/>
  <c r="AO135" i="4"/>
  <c r="AP135" i="4"/>
  <c r="AQ135" i="4"/>
  <c r="AR135" i="4"/>
  <c r="AS135" i="4"/>
  <c r="AT135" i="4"/>
  <c r="A135" i="4"/>
  <c r="Q135" i="4"/>
  <c r="T135" i="4"/>
  <c r="W135" i="4"/>
  <c r="Z135" i="4"/>
  <c r="AF135" i="4"/>
  <c r="AL135" i="4"/>
  <c r="B134" i="4"/>
  <c r="C134" i="4"/>
  <c r="A134" i="4"/>
  <c r="B133" i="4"/>
  <c r="C133" i="4"/>
  <c r="N133" i="4"/>
  <c r="O133" i="4"/>
  <c r="P133" i="4"/>
  <c r="Q133" i="4"/>
  <c r="T133" i="4"/>
  <c r="W133" i="4"/>
  <c r="Z133" i="4"/>
  <c r="AF133" i="4"/>
  <c r="AL133" i="4"/>
  <c r="AO133" i="4"/>
  <c r="AP133" i="4"/>
  <c r="AQ133" i="4"/>
  <c r="AR133" i="4"/>
  <c r="AS133" i="4"/>
  <c r="AT133" i="4"/>
  <c r="A133" i="4"/>
  <c r="B132" i="4"/>
  <c r="C132" i="4"/>
  <c r="A132" i="4"/>
  <c r="B131" i="4"/>
  <c r="C131" i="4"/>
  <c r="N131" i="4"/>
  <c r="O131" i="4"/>
  <c r="P131" i="4"/>
  <c r="Q131" i="4"/>
  <c r="T131" i="4"/>
  <c r="W131" i="4"/>
  <c r="Z131" i="4"/>
  <c r="AC131" i="4"/>
  <c r="AF131" i="4"/>
  <c r="AI131" i="4"/>
  <c r="AL131" i="4"/>
  <c r="A131" i="4"/>
  <c r="B130" i="4"/>
  <c r="C130" i="4"/>
  <c r="A130" i="4"/>
  <c r="J162" i="4"/>
  <c r="T162" i="4"/>
  <c r="AF162" i="4"/>
  <c r="Q161" i="4"/>
  <c r="T161" i="4"/>
  <c r="W161" i="4"/>
  <c r="Z161" i="4"/>
  <c r="AC161" i="4"/>
  <c r="AF161" i="4"/>
  <c r="P157" i="4"/>
  <c r="Q157" i="4"/>
  <c r="T157" i="4"/>
  <c r="P156" i="4"/>
  <c r="T156" i="4"/>
  <c r="Q155" i="4"/>
  <c r="T155" i="4"/>
  <c r="P154" i="4"/>
  <c r="T154" i="4"/>
  <c r="Q153" i="4"/>
  <c r="Q123" i="4" s="1"/>
  <c r="T153" i="4"/>
  <c r="T123" i="4" s="1"/>
  <c r="P152" i="4"/>
  <c r="P122" i="4" s="1"/>
  <c r="Q152" i="4"/>
  <c r="Q122" i="4" s="1"/>
  <c r="T152" i="4"/>
  <c r="T122" i="4" s="1"/>
  <c r="P151" i="4"/>
  <c r="P121" i="4" s="1"/>
  <c r="Q151" i="4"/>
  <c r="Q121" i="4" s="1"/>
  <c r="T151" i="4"/>
  <c r="T121" i="4" s="1"/>
  <c r="P150" i="4"/>
  <c r="P120" i="4" s="1"/>
  <c r="Q150" i="4"/>
  <c r="Q120" i="4" s="1"/>
  <c r="T150" i="4"/>
  <c r="T120" i="4" s="1"/>
  <c r="T149" i="4"/>
  <c r="J148" i="4"/>
  <c r="Q148" i="4"/>
  <c r="Z154" i="4"/>
  <c r="AF154" i="4"/>
  <c r="AL154" i="4"/>
  <c r="W153" i="4"/>
  <c r="W123" i="4" s="1"/>
  <c r="Z153" i="4"/>
  <c r="Z123" i="4" s="1"/>
  <c r="AC153" i="4"/>
  <c r="AC123" i="4" s="1"/>
  <c r="AF153" i="4"/>
  <c r="AF123" i="4" s="1"/>
  <c r="AL153" i="4"/>
  <c r="AL123" i="4" s="1"/>
  <c r="Z152" i="4"/>
  <c r="Z122" i="4" s="1"/>
  <c r="AC152" i="4"/>
  <c r="AC122" i="4" s="1"/>
  <c r="AF152" i="4"/>
  <c r="AF122" i="4" s="1"/>
  <c r="AL152" i="4"/>
  <c r="AL122" i="4" s="1"/>
  <c r="Z150" i="4"/>
  <c r="Z120" i="4" s="1"/>
  <c r="AC150" i="4"/>
  <c r="AC120" i="4" s="1"/>
  <c r="AF150" i="4"/>
  <c r="AF120" i="4" s="1"/>
  <c r="AL150" i="4"/>
  <c r="W149" i="4"/>
  <c r="Z149" i="4"/>
  <c r="AC149" i="4"/>
  <c r="AF149" i="4"/>
  <c r="AL149" i="4"/>
  <c r="W148" i="4"/>
  <c r="Z148" i="4"/>
  <c r="AF148" i="4"/>
  <c r="AL148" i="4"/>
  <c r="W157" i="4"/>
  <c r="Z157" i="4"/>
  <c r="AF157" i="4"/>
  <c r="AL157" i="4"/>
  <c r="W156" i="4"/>
  <c r="Z156" i="4"/>
  <c r="AF156" i="4"/>
  <c r="AI156" i="4"/>
  <c r="AL156" i="4"/>
  <c r="AL126" i="4" s="1"/>
  <c r="W155" i="4"/>
  <c r="Z155" i="4"/>
  <c r="AF155" i="4"/>
  <c r="AI155" i="4"/>
  <c r="AL155" i="4"/>
  <c r="W154" i="4"/>
  <c r="AP154" i="4"/>
  <c r="AQ154" i="4"/>
  <c r="AR154" i="4"/>
  <c r="AT154" i="4"/>
  <c r="W151" i="4"/>
  <c r="W121" i="4" s="1"/>
  <c r="Z151" i="4"/>
  <c r="Z121" i="4" s="1"/>
  <c r="AF151" i="4"/>
  <c r="AF121" i="4" s="1"/>
  <c r="AL151" i="4"/>
  <c r="AL121" i="4" s="1"/>
  <c r="N150" i="4"/>
  <c r="N120" i="4" s="1"/>
  <c r="AU530" i="4"/>
  <c r="N540" i="4"/>
  <c r="Q540" i="4"/>
  <c r="Q145" i="4" s="1"/>
  <c r="Q538" i="4"/>
  <c r="Q144" i="4" s="1"/>
  <c r="Q535" i="4"/>
  <c r="Q143" i="4" s="1"/>
  <c r="Q533" i="4"/>
  <c r="Q142" i="4" s="1"/>
  <c r="Q531" i="4"/>
  <c r="Q141" i="4" s="1"/>
  <c r="O540" i="4"/>
  <c r="P540" i="4"/>
  <c r="T145" i="4"/>
  <c r="W145" i="4"/>
  <c r="Z145" i="4"/>
  <c r="AF145" i="4"/>
  <c r="AL145" i="4"/>
  <c r="O538" i="4"/>
  <c r="P538" i="4"/>
  <c r="T144" i="4"/>
  <c r="W144" i="4"/>
  <c r="Z144" i="4"/>
  <c r="AF144" i="4"/>
  <c r="N538" i="4"/>
  <c r="O535" i="4"/>
  <c r="O533" i="4"/>
  <c r="P533" i="4"/>
  <c r="T142" i="4"/>
  <c r="W142" i="4"/>
  <c r="Z142" i="4"/>
  <c r="AC142" i="4"/>
  <c r="AF142" i="4"/>
  <c r="AI142" i="4"/>
  <c r="AL142" i="4"/>
  <c r="N533" i="4"/>
  <c r="O531" i="4"/>
  <c r="P531" i="4"/>
  <c r="T141" i="4"/>
  <c r="W141" i="4"/>
  <c r="Z141" i="4"/>
  <c r="AC141" i="4"/>
  <c r="AF141" i="4"/>
  <c r="AI141" i="4"/>
  <c r="AL141" i="4"/>
  <c r="H531" i="4"/>
  <c r="Z118" i="4" l="1"/>
  <c r="H160" i="4"/>
  <c r="H141" i="4"/>
  <c r="J160" i="4"/>
  <c r="AS528" i="4"/>
  <c r="AR528" i="4"/>
  <c r="AT528" i="4"/>
  <c r="AQ528" i="4"/>
  <c r="AP528" i="4"/>
  <c r="AO528" i="4"/>
  <c r="P153" i="4"/>
  <c r="P123" i="4" s="1"/>
  <c r="J153" i="4"/>
  <c r="J123" i="4" s="1"/>
  <c r="P141" i="4"/>
  <c r="P124" i="4" s="1"/>
  <c r="J531" i="4"/>
  <c r="J141" i="4" s="1"/>
  <c r="J124" i="4" s="1"/>
  <c r="P142" i="4"/>
  <c r="J533" i="4"/>
  <c r="J142" i="4" s="1"/>
  <c r="P145" i="4"/>
  <c r="J540" i="4"/>
  <c r="J145" i="4" s="1"/>
  <c r="P149" i="4"/>
  <c r="J149" i="4"/>
  <c r="P161" i="4"/>
  <c r="P126" i="4" s="1"/>
  <c r="J161" i="4"/>
  <c r="J126" i="4" s="1"/>
  <c r="P144" i="4"/>
  <c r="J538" i="4"/>
  <c r="J144" i="4" s="1"/>
  <c r="J118" i="4" s="1"/>
  <c r="P155" i="4"/>
  <c r="J155" i="4"/>
  <c r="T159" i="4"/>
  <c r="P135" i="4"/>
  <c r="J135" i="4"/>
  <c r="W118" i="4"/>
  <c r="AL124" i="4"/>
  <c r="N142" i="4"/>
  <c r="H533" i="4"/>
  <c r="N144" i="4"/>
  <c r="H538" i="4"/>
  <c r="O144" i="4"/>
  <c r="I538" i="4"/>
  <c r="N152" i="4"/>
  <c r="N122" i="4" s="1"/>
  <c r="N154" i="4"/>
  <c r="N155" i="4"/>
  <c r="O160" i="4"/>
  <c r="N162" i="4"/>
  <c r="O141" i="4"/>
  <c r="I531" i="4"/>
  <c r="O142" i="4"/>
  <c r="I533" i="4"/>
  <c r="O143" i="4"/>
  <c r="I535" i="4"/>
  <c r="O145" i="4"/>
  <c r="I540" i="4"/>
  <c r="N145" i="4"/>
  <c r="H540" i="4"/>
  <c r="N151" i="4"/>
  <c r="N121" i="4" s="1"/>
  <c r="N153" i="4"/>
  <c r="N123" i="4" s="1"/>
  <c r="O135" i="4"/>
  <c r="T126" i="4"/>
  <c r="AP127" i="4"/>
  <c r="Z124" i="4"/>
  <c r="AL159" i="4"/>
  <c r="AT127" i="4"/>
  <c r="Z126" i="4"/>
  <c r="AC124" i="4"/>
  <c r="AF118" i="4"/>
  <c r="W126" i="4"/>
  <c r="AF124" i="4"/>
  <c r="AR127" i="4"/>
  <c r="Q146" i="4"/>
  <c r="Q126" i="4"/>
  <c r="Q162" i="4"/>
  <c r="T124" i="4"/>
  <c r="AS127" i="4"/>
  <c r="AQ127" i="4"/>
  <c r="AO127" i="4"/>
  <c r="W124" i="4"/>
  <c r="Q124" i="4"/>
  <c r="Q118" i="4"/>
  <c r="T147" i="4"/>
  <c r="T148" i="4"/>
  <c r="T118" i="4" s="1"/>
  <c r="P148" i="4"/>
  <c r="Z162" i="4"/>
  <c r="P162" i="4"/>
  <c r="Q125" i="4"/>
  <c r="Z160" i="4"/>
  <c r="Z119" i="4" s="1"/>
  <c r="P160" i="4"/>
  <c r="N141" i="4"/>
  <c r="AF126" i="4"/>
  <c r="W160" i="4"/>
  <c r="W119" i="4" s="1"/>
  <c r="Q160" i="4"/>
  <c r="W162" i="4"/>
  <c r="Q149" i="4"/>
  <c r="AF160" i="4"/>
  <c r="AF119" i="4" s="1"/>
  <c r="T160" i="4"/>
  <c r="T119" i="4" s="1"/>
  <c r="N160" i="4"/>
  <c r="AL118" i="4"/>
  <c r="O530" i="4"/>
  <c r="I530" i="4" s="1"/>
  <c r="Q530" i="4"/>
  <c r="J132" i="4"/>
  <c r="H151" i="4" l="1"/>
  <c r="H121" i="4" s="1"/>
  <c r="H152" i="4"/>
  <c r="H122" i="4" s="1"/>
  <c r="H145" i="4"/>
  <c r="H155" i="4"/>
  <c r="H144" i="4"/>
  <c r="H153" i="4"/>
  <c r="H123" i="4" s="1"/>
  <c r="H162" i="4"/>
  <c r="H154" i="4"/>
  <c r="H124" i="4" s="1"/>
  <c r="H142" i="4"/>
  <c r="AC155" i="4"/>
  <c r="AI152" i="4"/>
  <c r="AI122" i="4" s="1"/>
  <c r="AI154" i="4"/>
  <c r="AI124" i="4" s="1"/>
  <c r="AC157" i="4"/>
  <c r="N124" i="4"/>
  <c r="I151" i="4"/>
  <c r="I121" i="4" s="1"/>
  <c r="I145" i="4"/>
  <c r="I143" i="4"/>
  <c r="I152" i="4"/>
  <c r="I122" i="4" s="1"/>
  <c r="I153" i="4"/>
  <c r="I123" i="4" s="1"/>
  <c r="I160" i="4"/>
  <c r="I142" i="4"/>
  <c r="I140" i="4"/>
  <c r="I155" i="4"/>
  <c r="I144" i="4"/>
  <c r="I154" i="4"/>
  <c r="I132" i="4"/>
  <c r="I135" i="4"/>
  <c r="I141" i="4"/>
  <c r="I150" i="4"/>
  <c r="I120" i="4" s="1"/>
  <c r="J119" i="4"/>
  <c r="P119" i="4"/>
  <c r="P118" i="4"/>
  <c r="P147" i="4"/>
  <c r="J147" i="4"/>
  <c r="J159" i="4"/>
  <c r="N157" i="4"/>
  <c r="N156" i="4"/>
  <c r="N135" i="4"/>
  <c r="Z159" i="4"/>
  <c r="Q147" i="4"/>
  <c r="AI153" i="4"/>
  <c r="AI123" i="4" s="1"/>
  <c r="P159" i="4"/>
  <c r="Q119" i="4"/>
  <c r="O155" i="4"/>
  <c r="O125" i="4" s="1"/>
  <c r="O154" i="4"/>
  <c r="O124" i="4" s="1"/>
  <c r="O152" i="4"/>
  <c r="O122" i="4" s="1"/>
  <c r="O153" i="4"/>
  <c r="O123" i="4" s="1"/>
  <c r="AC151" i="4"/>
  <c r="AC121" i="4" s="1"/>
  <c r="O151" i="4"/>
  <c r="O121" i="4" s="1"/>
  <c r="O150" i="4"/>
  <c r="O120" i="4" s="1"/>
  <c r="T146" i="4"/>
  <c r="Q529" i="4"/>
  <c r="Q528" i="4" s="1"/>
  <c r="Q527" i="4" s="1"/>
  <c r="Q140" i="4"/>
  <c r="AF146" i="4"/>
  <c r="AF147" i="4"/>
  <c r="AL147" i="4"/>
  <c r="AF159" i="4"/>
  <c r="O529" i="4"/>
  <c r="O528" i="4" s="1"/>
  <c r="O527" i="4" s="1"/>
  <c r="O140" i="4"/>
  <c r="W146" i="4"/>
  <c r="W147" i="4"/>
  <c r="Z146" i="4"/>
  <c r="Z147" i="4"/>
  <c r="Q159" i="4"/>
  <c r="W159" i="4"/>
  <c r="AF132" i="4"/>
  <c r="W132" i="4"/>
  <c r="Q132" i="4"/>
  <c r="O132" i="4"/>
  <c r="N132" i="4"/>
  <c r="AL132" i="4"/>
  <c r="Z132" i="4"/>
  <c r="T132" i="4"/>
  <c r="P132" i="4"/>
  <c r="H157" i="4" l="1"/>
  <c r="H156" i="4"/>
  <c r="H135" i="4"/>
  <c r="AC156" i="4"/>
  <c r="AC126" i="4" s="1"/>
  <c r="I125" i="4"/>
  <c r="I156" i="4"/>
  <c r="I157" i="4"/>
  <c r="I124" i="4"/>
  <c r="P146" i="4"/>
  <c r="J146" i="4"/>
  <c r="O139" i="4"/>
  <c r="I529" i="4"/>
  <c r="I528" i="4" s="1"/>
  <c r="I527" i="4" s="1"/>
  <c r="O157" i="4"/>
  <c r="Q117" i="4"/>
  <c r="O156" i="4"/>
  <c r="AL146" i="4"/>
  <c r="Q138" i="4"/>
  <c r="Q139" i="4"/>
  <c r="H127" i="4" l="1"/>
  <c r="AI157" i="4"/>
  <c r="I139" i="4"/>
  <c r="AI150" i="4"/>
  <c r="AI120" i="4" s="1"/>
  <c r="AI151" i="4"/>
  <c r="AI121" i="4" s="1"/>
  <c r="AO362" i="4" l="1"/>
  <c r="AP362" i="4"/>
  <c r="AQ362" i="4"/>
  <c r="AR362" i="4"/>
  <c r="AS362" i="4"/>
  <c r="AT362" i="4"/>
  <c r="AO357" i="4"/>
  <c r="AP357" i="4"/>
  <c r="AQ357" i="4"/>
  <c r="AR357" i="4"/>
  <c r="AS357" i="4"/>
  <c r="AT357" i="4"/>
  <c r="B402" i="4"/>
  <c r="C402" i="4"/>
  <c r="A402" i="4"/>
  <c r="B401" i="4"/>
  <c r="C401" i="4"/>
  <c r="A401" i="4"/>
  <c r="B400" i="4"/>
  <c r="C400" i="4"/>
  <c r="AO400" i="4"/>
  <c r="AO356" i="4" s="1"/>
  <c r="AP400" i="4"/>
  <c r="AP356" i="4" s="1"/>
  <c r="AQ400" i="4"/>
  <c r="AQ356" i="4" s="1"/>
  <c r="AR400" i="4"/>
  <c r="AR356" i="4" s="1"/>
  <c r="AS400" i="4"/>
  <c r="AS356" i="4" s="1"/>
  <c r="AT400" i="4"/>
  <c r="AT356" i="4" s="1"/>
  <c r="A400" i="4"/>
  <c r="B399" i="4"/>
  <c r="C399" i="4"/>
  <c r="A399" i="4"/>
  <c r="B398" i="4"/>
  <c r="C398" i="4"/>
  <c r="A398" i="4"/>
  <c r="B397" i="4"/>
  <c r="C397" i="4"/>
  <c r="A397" i="4"/>
  <c r="B396" i="4"/>
  <c r="C396" i="4"/>
  <c r="A396" i="4"/>
  <c r="B395" i="4"/>
  <c r="C395" i="4"/>
  <c r="A395" i="4"/>
  <c r="B394" i="4"/>
  <c r="C394" i="4"/>
  <c r="A394" i="4"/>
  <c r="B372" i="4"/>
  <c r="C372" i="4"/>
  <c r="A372" i="4"/>
  <c r="A376" i="4"/>
  <c r="B376" i="4"/>
  <c r="A377" i="4"/>
  <c r="B377" i="4"/>
  <c r="A378" i="4"/>
  <c r="B378" i="4"/>
  <c r="A379" i="4"/>
  <c r="B379" i="4"/>
  <c r="A380" i="4"/>
  <c r="B380" i="4"/>
  <c r="B445" i="4"/>
  <c r="C445" i="4"/>
  <c r="A445" i="4"/>
  <c r="B444" i="4"/>
  <c r="C444" i="4"/>
  <c r="A444" i="4"/>
  <c r="C443" i="4"/>
  <c r="B443" i="4"/>
  <c r="B442" i="4"/>
  <c r="C442" i="4"/>
  <c r="A442" i="4"/>
  <c r="B440" i="4"/>
  <c r="C440" i="4"/>
  <c r="O440" i="4"/>
  <c r="P440" i="4"/>
  <c r="Q440" i="4"/>
  <c r="T440" i="4"/>
  <c r="W440" i="4"/>
  <c r="Z440" i="4"/>
  <c r="AC440" i="4"/>
  <c r="AF440" i="4"/>
  <c r="AI440" i="4"/>
  <c r="AL440" i="4"/>
  <c r="A440" i="4"/>
  <c r="B439" i="4"/>
  <c r="C439" i="4"/>
  <c r="O439" i="4"/>
  <c r="P439" i="4"/>
  <c r="Q439" i="4"/>
  <c r="T439" i="4"/>
  <c r="W439" i="4"/>
  <c r="Z439" i="4"/>
  <c r="AF439" i="4"/>
  <c r="AL439" i="4"/>
  <c r="A439" i="4"/>
  <c r="B441" i="4"/>
  <c r="C441" i="4"/>
  <c r="A441" i="4"/>
  <c r="B438" i="4"/>
  <c r="C438" i="4"/>
  <c r="A438" i="4"/>
  <c r="B437" i="4"/>
  <c r="C437" i="4"/>
  <c r="N437" i="4"/>
  <c r="O437" i="4"/>
  <c r="P437" i="4"/>
  <c r="Q437" i="4"/>
  <c r="T437" i="4"/>
  <c r="W437" i="4"/>
  <c r="Z437" i="4"/>
  <c r="AC437" i="4"/>
  <c r="AF437" i="4"/>
  <c r="AI437" i="4"/>
  <c r="AL437" i="4"/>
  <c r="A437" i="4"/>
  <c r="B436" i="4"/>
  <c r="C436" i="4"/>
  <c r="A436" i="4"/>
  <c r="B435" i="4"/>
  <c r="B412" i="4" s="1"/>
  <c r="C435" i="4"/>
  <c r="C412" i="4" s="1"/>
  <c r="N435" i="4"/>
  <c r="N412" i="4" s="1"/>
  <c r="O435" i="4"/>
  <c r="O412" i="4" s="1"/>
  <c r="P435" i="4"/>
  <c r="P412" i="4" s="1"/>
  <c r="Q435" i="4"/>
  <c r="Q412" i="4" s="1"/>
  <c r="T435" i="4"/>
  <c r="T412" i="4" s="1"/>
  <c r="W435" i="4"/>
  <c r="W412" i="4" s="1"/>
  <c r="Z435" i="4"/>
  <c r="Z412" i="4" s="1"/>
  <c r="AC435" i="4"/>
  <c r="AC412" i="4" s="1"/>
  <c r="AF435" i="4"/>
  <c r="AF412" i="4" s="1"/>
  <c r="AI435" i="4"/>
  <c r="AI412" i="4" s="1"/>
  <c r="AL435" i="4"/>
  <c r="AL412" i="4" s="1"/>
  <c r="A435" i="4"/>
  <c r="B433" i="4"/>
  <c r="C433" i="4"/>
  <c r="N433" i="4"/>
  <c r="N410" i="4" s="1"/>
  <c r="O433" i="4"/>
  <c r="O410" i="4" s="1"/>
  <c r="P433" i="4"/>
  <c r="P410" i="4" s="1"/>
  <c r="Q433" i="4"/>
  <c r="Q410" i="4" s="1"/>
  <c r="T433" i="4"/>
  <c r="T410" i="4" s="1"/>
  <c r="W433" i="4"/>
  <c r="W410" i="4" s="1"/>
  <c r="Z433" i="4"/>
  <c r="Z410" i="4" s="1"/>
  <c r="AC433" i="4"/>
  <c r="AC410" i="4" s="1"/>
  <c r="AF433" i="4"/>
  <c r="AF410" i="4" s="1"/>
  <c r="AI433" i="4"/>
  <c r="AI410" i="4" s="1"/>
  <c r="AL433" i="4"/>
  <c r="AL410" i="4" s="1"/>
  <c r="AO433" i="4"/>
  <c r="AO410" i="4" s="1"/>
  <c r="AP433" i="4"/>
  <c r="AP410" i="4" s="1"/>
  <c r="AQ433" i="4"/>
  <c r="AQ410" i="4" s="1"/>
  <c r="AR433" i="4"/>
  <c r="AR410" i="4" s="1"/>
  <c r="AS433" i="4"/>
  <c r="AS410" i="4" s="1"/>
  <c r="AT433" i="4"/>
  <c r="AT410" i="4" s="1"/>
  <c r="A433" i="4"/>
  <c r="B432" i="4"/>
  <c r="C432" i="4"/>
  <c r="A432" i="4"/>
  <c r="B431" i="4"/>
  <c r="C431" i="4"/>
  <c r="AO431" i="4"/>
  <c r="AP431" i="4"/>
  <c r="AQ431" i="4"/>
  <c r="AR431" i="4"/>
  <c r="AS431" i="4"/>
  <c r="AT431" i="4"/>
  <c r="A431" i="4"/>
  <c r="B429" i="4"/>
  <c r="C429" i="4"/>
  <c r="A429" i="4"/>
  <c r="B428" i="4"/>
  <c r="C428" i="4"/>
  <c r="A428" i="4"/>
  <c r="B426" i="4"/>
  <c r="C426" i="4"/>
  <c r="A426" i="4"/>
  <c r="B425" i="4"/>
  <c r="C425" i="4"/>
  <c r="A425" i="4"/>
  <c r="B424" i="4"/>
  <c r="C424" i="4"/>
  <c r="A424" i="4"/>
  <c r="B423" i="4"/>
  <c r="C423" i="4"/>
  <c r="A423" i="4"/>
  <c r="B422" i="4"/>
  <c r="C422" i="4"/>
  <c r="A422" i="4"/>
  <c r="B421" i="4"/>
  <c r="C421" i="4"/>
  <c r="A421" i="4"/>
  <c r="B420" i="4"/>
  <c r="C420" i="4"/>
  <c r="A420" i="4"/>
  <c r="B419" i="4"/>
  <c r="C419" i="4"/>
  <c r="A419" i="4"/>
  <c r="B418" i="4"/>
  <c r="C418" i="4"/>
  <c r="N418" i="4"/>
  <c r="O418" i="4"/>
  <c r="P418" i="4"/>
  <c r="Q418" i="4"/>
  <c r="T418" i="4"/>
  <c r="W418" i="4"/>
  <c r="Z418" i="4"/>
  <c r="AF418" i="4"/>
  <c r="AL418" i="4"/>
  <c r="A418" i="4"/>
  <c r="B417" i="4"/>
  <c r="C417" i="4"/>
  <c r="O417" i="4"/>
  <c r="P417" i="4"/>
  <c r="Q417" i="4"/>
  <c r="T417" i="4"/>
  <c r="W417" i="4"/>
  <c r="Z417" i="4"/>
  <c r="AC417" i="4"/>
  <c r="AF417" i="4"/>
  <c r="AL417" i="4"/>
  <c r="A417" i="4"/>
  <c r="B416" i="4"/>
  <c r="C416" i="4"/>
  <c r="A416" i="4"/>
  <c r="B415" i="4"/>
  <c r="C415" i="4"/>
  <c r="A415" i="4"/>
  <c r="C414" i="4"/>
  <c r="A414" i="4"/>
  <c r="B413" i="4"/>
  <c r="C413" i="4"/>
  <c r="A413" i="4"/>
  <c r="J381" i="4" l="1"/>
  <c r="Q381" i="4"/>
  <c r="T381" i="4"/>
  <c r="W381" i="4"/>
  <c r="Z381" i="4"/>
  <c r="AF381" i="4"/>
  <c r="B393" i="4"/>
  <c r="C393" i="4"/>
  <c r="AO393" i="4"/>
  <c r="AP393" i="4"/>
  <c r="AQ393" i="4"/>
  <c r="AR393" i="4"/>
  <c r="AS393" i="4"/>
  <c r="AT393" i="4"/>
  <c r="A393" i="4"/>
  <c r="B392" i="4"/>
  <c r="C392" i="4"/>
  <c r="A392" i="4"/>
  <c r="B391" i="4"/>
  <c r="C391" i="4"/>
  <c r="N391" i="4"/>
  <c r="O391" i="4"/>
  <c r="P391" i="4"/>
  <c r="Q391" i="4"/>
  <c r="T391" i="4"/>
  <c r="W391" i="4"/>
  <c r="Z391" i="4"/>
  <c r="AC391" i="4"/>
  <c r="AF391" i="4"/>
  <c r="AI391" i="4"/>
  <c r="AL391" i="4"/>
  <c r="A391" i="4"/>
  <c r="B390" i="4"/>
  <c r="C390" i="4"/>
  <c r="A390" i="4"/>
  <c r="B389" i="4"/>
  <c r="C389" i="4"/>
  <c r="A389" i="4"/>
  <c r="B388" i="4"/>
  <c r="C388" i="4"/>
  <c r="A388" i="4"/>
  <c r="B387" i="4"/>
  <c r="C387" i="4"/>
  <c r="A387" i="4"/>
  <c r="B386" i="4"/>
  <c r="A386" i="4"/>
  <c r="B385" i="4"/>
  <c r="C385" i="4"/>
  <c r="AL385" i="4"/>
  <c r="AL363" i="4" s="1"/>
  <c r="A385" i="4"/>
  <c r="B384" i="4"/>
  <c r="B362" i="4" s="1"/>
  <c r="C384" i="4"/>
  <c r="C362" i="4" s="1"/>
  <c r="A384" i="4"/>
  <c r="B383" i="4"/>
  <c r="C383" i="4"/>
  <c r="A383" i="4"/>
  <c r="B382" i="4"/>
  <c r="C382" i="4"/>
  <c r="A382" i="4"/>
  <c r="B381" i="4"/>
  <c r="C381" i="4"/>
  <c r="A381" i="4"/>
  <c r="C380" i="4"/>
  <c r="C379" i="4"/>
  <c r="C378" i="4"/>
  <c r="C377" i="4"/>
  <c r="C376" i="4"/>
  <c r="B375" i="4"/>
  <c r="C375" i="4"/>
  <c r="A375" i="4"/>
  <c r="B374" i="4"/>
  <c r="C374" i="4"/>
  <c r="A374" i="4"/>
  <c r="B373" i="4"/>
  <c r="C373" i="4"/>
  <c r="A373" i="4"/>
  <c r="B371" i="4"/>
  <c r="C371" i="4"/>
  <c r="A371" i="4"/>
  <c r="Q372" i="4"/>
  <c r="T372" i="4"/>
  <c r="Z372" i="4"/>
  <c r="AF372" i="4"/>
  <c r="AL372" i="4"/>
  <c r="B370" i="4"/>
  <c r="C370" i="4"/>
  <c r="A370" i="4"/>
  <c r="B369" i="4"/>
  <c r="C369" i="4"/>
  <c r="O369" i="4"/>
  <c r="P369" i="4"/>
  <c r="Q369" i="4"/>
  <c r="T369" i="4"/>
  <c r="W369" i="4"/>
  <c r="Z369" i="4"/>
  <c r="AC369" i="4"/>
  <c r="AF369" i="4"/>
  <c r="AL369" i="4"/>
  <c r="A369" i="4"/>
  <c r="B368" i="4"/>
  <c r="C368" i="4"/>
  <c r="A368" i="4"/>
  <c r="B367" i="4"/>
  <c r="C367" i="4"/>
  <c r="A367" i="4"/>
  <c r="B366" i="4"/>
  <c r="C366" i="4"/>
  <c r="A366" i="4"/>
  <c r="B365" i="4"/>
  <c r="C365" i="4"/>
  <c r="A365" i="4"/>
  <c r="B364" i="4"/>
  <c r="C364" i="4"/>
  <c r="A364" i="4"/>
  <c r="O610" i="4"/>
  <c r="I610" i="4" s="1"/>
  <c r="P610" i="4"/>
  <c r="J610" i="4" s="1"/>
  <c r="J329" i="4" s="1"/>
  <c r="Q610" i="4"/>
  <c r="J331" i="4"/>
  <c r="I329" i="4" l="1"/>
  <c r="I331" i="4"/>
  <c r="H331" i="4"/>
  <c r="I381" i="4"/>
  <c r="P381" i="4"/>
  <c r="P372" i="4"/>
  <c r="J372" i="4"/>
  <c r="O381" i="4"/>
  <c r="O372" i="4"/>
  <c r="N381" i="4"/>
  <c r="J371" i="4"/>
  <c r="AO309" i="4"/>
  <c r="AP309" i="4"/>
  <c r="AQ309" i="4"/>
  <c r="AR309" i="4"/>
  <c r="AS309" i="4"/>
  <c r="AT309" i="4"/>
  <c r="AU309" i="4"/>
  <c r="B352" i="4"/>
  <c r="C352" i="4"/>
  <c r="N352" i="4"/>
  <c r="O352" i="4"/>
  <c r="P352" i="4"/>
  <c r="Q352" i="4"/>
  <c r="T352" i="4"/>
  <c r="W352" i="4"/>
  <c r="Z352" i="4"/>
  <c r="AC352" i="4"/>
  <c r="AF352" i="4"/>
  <c r="AI352" i="4"/>
  <c r="AL352" i="4"/>
  <c r="AO352" i="4"/>
  <c r="AP352" i="4"/>
  <c r="AQ352" i="4"/>
  <c r="AR352" i="4"/>
  <c r="AS352" i="4"/>
  <c r="AT352" i="4"/>
  <c r="A352" i="4"/>
  <c r="B351" i="4"/>
  <c r="C351" i="4"/>
  <c r="AO351" i="4"/>
  <c r="AP351" i="4"/>
  <c r="AQ351" i="4"/>
  <c r="AR351" i="4"/>
  <c r="AS351" i="4"/>
  <c r="AT351" i="4"/>
  <c r="A351" i="4"/>
  <c r="B350" i="4"/>
  <c r="C350" i="4"/>
  <c r="A350" i="4"/>
  <c r="B349" i="4"/>
  <c r="C349" i="4"/>
  <c r="A349" i="4"/>
  <c r="B348" i="4"/>
  <c r="C348" i="4"/>
  <c r="A348" i="4"/>
  <c r="B347" i="4"/>
  <c r="C347" i="4"/>
  <c r="N347" i="4"/>
  <c r="O347" i="4"/>
  <c r="P347" i="4"/>
  <c r="Q347" i="4"/>
  <c r="T347" i="4"/>
  <c r="W347" i="4"/>
  <c r="Z347" i="4"/>
  <c r="AC347" i="4"/>
  <c r="AF347" i="4"/>
  <c r="AI347" i="4"/>
  <c r="AL347" i="4"/>
  <c r="A347" i="4"/>
  <c r="B346" i="4"/>
  <c r="C346" i="4"/>
  <c r="A346" i="4"/>
  <c r="B345" i="4"/>
  <c r="C345" i="4"/>
  <c r="N345" i="4"/>
  <c r="O345" i="4"/>
  <c r="P345" i="4"/>
  <c r="Q345" i="4"/>
  <c r="T345" i="4"/>
  <c r="W345" i="4"/>
  <c r="Z345" i="4"/>
  <c r="AC345" i="4"/>
  <c r="AF345" i="4"/>
  <c r="AI345" i="4"/>
  <c r="AL345" i="4"/>
  <c r="A345" i="4"/>
  <c r="B344" i="4"/>
  <c r="C344" i="4"/>
  <c r="N344" i="4"/>
  <c r="O344" i="4"/>
  <c r="P344" i="4"/>
  <c r="Q344" i="4"/>
  <c r="T344" i="4"/>
  <c r="W344" i="4"/>
  <c r="Z344" i="4"/>
  <c r="AF344" i="4"/>
  <c r="AL344" i="4"/>
  <c r="AO344" i="4"/>
  <c r="AP344" i="4"/>
  <c r="AQ344" i="4"/>
  <c r="AR344" i="4"/>
  <c r="AS344" i="4"/>
  <c r="AT344" i="4"/>
  <c r="AU344" i="4"/>
  <c r="A344" i="4"/>
  <c r="B343" i="4"/>
  <c r="C343" i="4"/>
  <c r="A343" i="4"/>
  <c r="B342" i="4"/>
  <c r="C342" i="4"/>
  <c r="AO342" i="4"/>
  <c r="AP342" i="4"/>
  <c r="AQ342" i="4"/>
  <c r="AR342" i="4"/>
  <c r="AS342" i="4"/>
  <c r="AT342" i="4"/>
  <c r="A342" i="4"/>
  <c r="B341" i="4"/>
  <c r="C341" i="4"/>
  <c r="A341" i="4"/>
  <c r="B340" i="4"/>
  <c r="C340" i="4"/>
  <c r="A340" i="4"/>
  <c r="B339" i="4"/>
  <c r="C339" i="4"/>
  <c r="A339" i="4"/>
  <c r="B338" i="4"/>
  <c r="B313" i="4" s="1"/>
  <c r="C338" i="4"/>
  <c r="C313" i="4" s="1"/>
  <c r="B337" i="4"/>
  <c r="C337" i="4"/>
  <c r="A337" i="4"/>
  <c r="A338" i="4"/>
  <c r="A313" i="4" s="1"/>
  <c r="B336" i="4"/>
  <c r="C336" i="4"/>
  <c r="A336" i="4"/>
  <c r="B335" i="4"/>
  <c r="C335" i="4"/>
  <c r="A335" i="4"/>
  <c r="B334" i="4"/>
  <c r="C334" i="4"/>
  <c r="A334" i="4"/>
  <c r="B333" i="4"/>
  <c r="C333" i="4"/>
  <c r="A333" i="4"/>
  <c r="B332" i="4"/>
  <c r="C332" i="4"/>
  <c r="A332" i="4"/>
  <c r="B331" i="4"/>
  <c r="C331" i="4"/>
  <c r="AO331" i="4"/>
  <c r="AP331" i="4"/>
  <c r="AQ331" i="4"/>
  <c r="AR331" i="4"/>
  <c r="AS331" i="4"/>
  <c r="AT331" i="4"/>
  <c r="A331" i="4"/>
  <c r="B330" i="4"/>
  <c r="C330" i="4"/>
  <c r="A330" i="4"/>
  <c r="B328" i="4"/>
  <c r="C328" i="4"/>
  <c r="A328" i="4"/>
  <c r="B329" i="4"/>
  <c r="C329" i="4"/>
  <c r="A329" i="4"/>
  <c r="B327" i="4"/>
  <c r="C327" i="4"/>
  <c r="A327" i="4"/>
  <c r="B326" i="4"/>
  <c r="C326" i="4"/>
  <c r="A326" i="4"/>
  <c r="B325" i="4"/>
  <c r="C325" i="4"/>
  <c r="A325" i="4"/>
  <c r="B324" i="4"/>
  <c r="C324" i="4"/>
  <c r="A324" i="4"/>
  <c r="B323" i="4"/>
  <c r="C323" i="4"/>
  <c r="A323" i="4"/>
  <c r="B322" i="4"/>
  <c r="C322" i="4"/>
  <c r="A322" i="4"/>
  <c r="B321" i="4"/>
  <c r="C321" i="4"/>
  <c r="A321" i="4"/>
  <c r="B320" i="4"/>
  <c r="C320" i="4"/>
  <c r="O320" i="4"/>
  <c r="P320" i="4"/>
  <c r="Q320" i="4"/>
  <c r="T320" i="4"/>
  <c r="W320" i="4"/>
  <c r="Z320" i="4"/>
  <c r="AF320" i="4"/>
  <c r="AL320" i="4"/>
  <c r="A320" i="4"/>
  <c r="B319" i="4"/>
  <c r="C319" i="4"/>
  <c r="A319" i="4"/>
  <c r="B318" i="4"/>
  <c r="C318" i="4"/>
  <c r="A318" i="4"/>
  <c r="B317" i="4"/>
  <c r="C317" i="4"/>
  <c r="A317" i="4"/>
  <c r="B316" i="4"/>
  <c r="C316" i="4"/>
  <c r="A316" i="4"/>
  <c r="B315" i="4"/>
  <c r="C315" i="4"/>
  <c r="A315" i="4"/>
  <c r="H381" i="4" l="1"/>
  <c r="I372" i="4"/>
  <c r="I371" i="4"/>
  <c r="P371" i="4"/>
  <c r="Z371" i="4"/>
  <c r="AL371" i="4"/>
  <c r="O371" i="4"/>
  <c r="T371" i="4"/>
  <c r="AF371" i="4"/>
  <c r="Q371" i="4"/>
  <c r="AO262" i="4"/>
  <c r="AP262" i="4"/>
  <c r="AQ262" i="4"/>
  <c r="AR262" i="4"/>
  <c r="AS262" i="4"/>
  <c r="AT262" i="4"/>
  <c r="B288" i="4"/>
  <c r="C288" i="4"/>
  <c r="A288" i="4"/>
  <c r="B289" i="4"/>
  <c r="B294" i="4"/>
  <c r="C294" i="4"/>
  <c r="A294" i="4"/>
  <c r="B293" i="4"/>
  <c r="C293" i="4"/>
  <c r="AL293" i="4"/>
  <c r="A293" i="4"/>
  <c r="B292" i="4"/>
  <c r="C292" i="4"/>
  <c r="A292" i="4"/>
  <c r="B291" i="4"/>
  <c r="C291" i="4"/>
  <c r="AL291" i="4"/>
  <c r="A291" i="4"/>
  <c r="B290" i="4"/>
  <c r="C290" i="4"/>
  <c r="A290" i="4"/>
  <c r="C289" i="4"/>
  <c r="AL289" i="4"/>
  <c r="A289" i="4"/>
  <c r="Q293" i="4"/>
  <c r="T293" i="4"/>
  <c r="W293" i="4"/>
  <c r="Z293" i="4"/>
  <c r="AC293" i="4"/>
  <c r="AF293" i="4"/>
  <c r="Q294" i="4"/>
  <c r="T294" i="4"/>
  <c r="W294" i="4"/>
  <c r="Z294" i="4"/>
  <c r="AC294" i="4"/>
  <c r="AF294" i="4"/>
  <c r="Q291" i="4"/>
  <c r="T291" i="4"/>
  <c r="W291" i="4"/>
  <c r="Z291" i="4"/>
  <c r="AC291" i="4"/>
  <c r="AF291" i="4"/>
  <c r="Q292" i="4"/>
  <c r="T292" i="4"/>
  <c r="W292" i="4"/>
  <c r="Z292" i="4"/>
  <c r="AC292" i="4"/>
  <c r="AF292" i="4"/>
  <c r="AL292" i="4"/>
  <c r="Q290" i="4"/>
  <c r="T290" i="4"/>
  <c r="Z290" i="4"/>
  <c r="AC290" i="4"/>
  <c r="AF290" i="4"/>
  <c r="J289" i="4"/>
  <c r="Q289" i="4"/>
  <c r="W289" i="4"/>
  <c r="AC289" i="4"/>
  <c r="B303" i="4"/>
  <c r="C303" i="4"/>
  <c r="AU303" i="4"/>
  <c r="A303" i="4"/>
  <c r="B304" i="4"/>
  <c r="C304" i="4"/>
  <c r="N304" i="4"/>
  <c r="O304" i="4"/>
  <c r="P304" i="4"/>
  <c r="Q304" i="4"/>
  <c r="T304" i="4"/>
  <c r="W304" i="4"/>
  <c r="Z304" i="4"/>
  <c r="AC304" i="4"/>
  <c r="AF304" i="4"/>
  <c r="AI304" i="4"/>
  <c r="AL304" i="4"/>
  <c r="A304" i="4"/>
  <c r="B302" i="4"/>
  <c r="C302" i="4"/>
  <c r="A302" i="4"/>
  <c r="B301" i="4"/>
  <c r="C301" i="4"/>
  <c r="A301" i="4"/>
  <c r="J303" i="4"/>
  <c r="T301" i="4"/>
  <c r="Z301" i="4"/>
  <c r="AF301" i="4"/>
  <c r="AO303" i="4"/>
  <c r="AP303" i="4"/>
  <c r="AQ303" i="4"/>
  <c r="AR303" i="4"/>
  <c r="AS303" i="4"/>
  <c r="AT303" i="4"/>
  <c r="B300" i="4"/>
  <c r="C300" i="4"/>
  <c r="A300" i="4"/>
  <c r="B299" i="4"/>
  <c r="C299" i="4"/>
  <c r="A299" i="4"/>
  <c r="B298" i="4"/>
  <c r="C298" i="4"/>
  <c r="A298" i="4"/>
  <c r="B297" i="4"/>
  <c r="C297" i="4"/>
  <c r="A297" i="4"/>
  <c r="B296" i="4"/>
  <c r="C296" i="4"/>
  <c r="A296" i="4"/>
  <c r="B295" i="4"/>
  <c r="C295" i="4"/>
  <c r="A295" i="4"/>
  <c r="B287" i="4"/>
  <c r="C287" i="4"/>
  <c r="A287" i="4"/>
  <c r="B286" i="4"/>
  <c r="C286" i="4"/>
  <c r="N286" i="4"/>
  <c r="O286" i="4"/>
  <c r="P286" i="4"/>
  <c r="Q286" i="4"/>
  <c r="T286" i="4"/>
  <c r="W286" i="4"/>
  <c r="Z286" i="4"/>
  <c r="AF286" i="4"/>
  <c r="AL286" i="4"/>
  <c r="A286" i="4"/>
  <c r="B285" i="4"/>
  <c r="C285" i="4"/>
  <c r="N285" i="4"/>
  <c r="O285" i="4"/>
  <c r="P285" i="4"/>
  <c r="Q285" i="4"/>
  <c r="T285" i="4"/>
  <c r="W285" i="4"/>
  <c r="Z285" i="4"/>
  <c r="AF285" i="4"/>
  <c r="AL285" i="4"/>
  <c r="AO285" i="4"/>
  <c r="AP285" i="4"/>
  <c r="AQ285" i="4"/>
  <c r="AR285" i="4"/>
  <c r="AS285" i="4"/>
  <c r="AT285" i="4"/>
  <c r="A285" i="4"/>
  <c r="B284" i="4"/>
  <c r="C284" i="4"/>
  <c r="N284" i="4"/>
  <c r="N262" i="4" s="1"/>
  <c r="O284" i="4"/>
  <c r="O262" i="4" s="1"/>
  <c r="P284" i="4"/>
  <c r="P262" i="4" s="1"/>
  <c r="Q284" i="4"/>
  <c r="Q262" i="4" s="1"/>
  <c r="T284" i="4"/>
  <c r="T262" i="4" s="1"/>
  <c r="W284" i="4"/>
  <c r="W262" i="4" s="1"/>
  <c r="Z284" i="4"/>
  <c r="Z262" i="4" s="1"/>
  <c r="AC284" i="4"/>
  <c r="AC262" i="4" s="1"/>
  <c r="AF284" i="4"/>
  <c r="AF262" i="4" s="1"/>
  <c r="AI284" i="4"/>
  <c r="AI262" i="4" s="1"/>
  <c r="AL284" i="4"/>
  <c r="AL262" i="4" s="1"/>
  <c r="B283" i="4"/>
  <c r="C283" i="4"/>
  <c r="N283" i="4"/>
  <c r="N261" i="4" s="1"/>
  <c r="O283" i="4"/>
  <c r="O261" i="4" s="1"/>
  <c r="P283" i="4"/>
  <c r="P261" i="4" s="1"/>
  <c r="Q283" i="4"/>
  <c r="Q261" i="4" s="1"/>
  <c r="T283" i="4"/>
  <c r="T261" i="4" s="1"/>
  <c r="W283" i="4"/>
  <c r="W261" i="4" s="1"/>
  <c r="Z283" i="4"/>
  <c r="Z261" i="4" s="1"/>
  <c r="AC283" i="4"/>
  <c r="AC261" i="4" s="1"/>
  <c r="AF283" i="4"/>
  <c r="AF261" i="4" s="1"/>
  <c r="AI283" i="4"/>
  <c r="AI261" i="4" s="1"/>
  <c r="AL283" i="4"/>
  <c r="AL261" i="4" s="1"/>
  <c r="AO283" i="4"/>
  <c r="AO261" i="4" s="1"/>
  <c r="AP283" i="4"/>
  <c r="AP261" i="4" s="1"/>
  <c r="AQ283" i="4"/>
  <c r="AQ261" i="4" s="1"/>
  <c r="AR283" i="4"/>
  <c r="AR261" i="4" s="1"/>
  <c r="AS283" i="4"/>
  <c r="AS261" i="4" s="1"/>
  <c r="AT283" i="4"/>
  <c r="AT261" i="4" s="1"/>
  <c r="A283" i="4"/>
  <c r="A284" i="4"/>
  <c r="B282" i="4"/>
  <c r="C282" i="4"/>
  <c r="N282" i="4"/>
  <c r="O282" i="4"/>
  <c r="P282" i="4"/>
  <c r="Q282" i="4"/>
  <c r="T282" i="4"/>
  <c r="W282" i="4"/>
  <c r="Z282" i="4"/>
  <c r="AC282" i="4"/>
  <c r="AF282" i="4"/>
  <c r="AI282" i="4"/>
  <c r="AL282" i="4"/>
  <c r="A282" i="4"/>
  <c r="B281" i="4"/>
  <c r="C281" i="4"/>
  <c r="A281" i="4"/>
  <c r="B280" i="4"/>
  <c r="C280" i="4"/>
  <c r="A280" i="4"/>
  <c r="B279" i="4"/>
  <c r="C279" i="4"/>
  <c r="A279" i="4"/>
  <c r="B278" i="4"/>
  <c r="C278" i="4"/>
  <c r="A278" i="4"/>
  <c r="B277" i="4"/>
  <c r="C277" i="4"/>
  <c r="A277" i="4"/>
  <c r="B276" i="4"/>
  <c r="C276" i="4"/>
  <c r="B275" i="4"/>
  <c r="C275" i="4"/>
  <c r="A275" i="4"/>
  <c r="A276" i="4"/>
  <c r="B274" i="4"/>
  <c r="C274" i="4"/>
  <c r="A274" i="4"/>
  <c r="B273" i="4"/>
  <c r="C273" i="4"/>
  <c r="A273" i="4"/>
  <c r="B272" i="4"/>
  <c r="C272" i="4"/>
  <c r="N272" i="4"/>
  <c r="O272" i="4"/>
  <c r="P272" i="4"/>
  <c r="Q272" i="4"/>
  <c r="T272" i="4"/>
  <c r="W272" i="4"/>
  <c r="Z272" i="4"/>
  <c r="AF272" i="4"/>
  <c r="AL272" i="4"/>
  <c r="AO272" i="4"/>
  <c r="AP272" i="4"/>
  <c r="AQ272" i="4"/>
  <c r="AR272" i="4"/>
  <c r="AS272" i="4"/>
  <c r="AT272" i="4"/>
  <c r="A272" i="4"/>
  <c r="B271" i="4"/>
  <c r="C271" i="4"/>
  <c r="N271" i="4"/>
  <c r="O271" i="4"/>
  <c r="P271" i="4"/>
  <c r="Q271" i="4"/>
  <c r="T271" i="4"/>
  <c r="W271" i="4"/>
  <c r="Z271" i="4"/>
  <c r="AF271" i="4"/>
  <c r="AL271" i="4"/>
  <c r="A271" i="4"/>
  <c r="B270" i="4"/>
  <c r="C270" i="4"/>
  <c r="N270" i="4"/>
  <c r="O270" i="4"/>
  <c r="P270" i="4"/>
  <c r="Q270" i="4"/>
  <c r="T270" i="4"/>
  <c r="W270" i="4"/>
  <c r="Z270" i="4"/>
  <c r="AC270" i="4"/>
  <c r="AF270" i="4"/>
  <c r="AI270" i="4"/>
  <c r="AL270" i="4"/>
  <c r="A270" i="4"/>
  <c r="B269" i="4"/>
  <c r="C269" i="4"/>
  <c r="A269" i="4"/>
  <c r="B268" i="4"/>
  <c r="C268" i="4"/>
  <c r="A268" i="4"/>
  <c r="B267" i="4"/>
  <c r="C267" i="4"/>
  <c r="A267" i="4"/>
  <c r="B266" i="4"/>
  <c r="C266" i="4"/>
  <c r="A266" i="4"/>
  <c r="B265" i="4"/>
  <c r="C265" i="4"/>
  <c r="A265" i="4"/>
  <c r="B264" i="4"/>
  <c r="C264" i="4"/>
  <c r="A264" i="4"/>
  <c r="B263" i="4"/>
  <c r="C263" i="4"/>
  <c r="A263" i="4"/>
  <c r="AO213" i="4"/>
  <c r="AP213" i="4"/>
  <c r="AQ213" i="4"/>
  <c r="AR213" i="4"/>
  <c r="AS213" i="4"/>
  <c r="AT213" i="4"/>
  <c r="B252" i="4"/>
  <c r="C252" i="4"/>
  <c r="A252" i="4"/>
  <c r="B251" i="4"/>
  <c r="C251" i="4"/>
  <c r="N251" i="4"/>
  <c r="O251" i="4"/>
  <c r="P251" i="4"/>
  <c r="Q251" i="4"/>
  <c r="T251" i="4"/>
  <c r="W251" i="4"/>
  <c r="Z251" i="4"/>
  <c r="AC251" i="4"/>
  <c r="AF251" i="4"/>
  <c r="AI251" i="4"/>
  <c r="AL251" i="4"/>
  <c r="AO251" i="4"/>
  <c r="AP251" i="4"/>
  <c r="AQ251" i="4"/>
  <c r="AR251" i="4"/>
  <c r="AS251" i="4"/>
  <c r="AT251" i="4"/>
  <c r="A251" i="4"/>
  <c r="B250" i="4"/>
  <c r="C250" i="4"/>
  <c r="A250" i="4"/>
  <c r="B249" i="4"/>
  <c r="C249" i="4"/>
  <c r="A249" i="4"/>
  <c r="B248" i="4"/>
  <c r="C248" i="4"/>
  <c r="A248" i="4"/>
  <c r="B247" i="4"/>
  <c r="C247" i="4"/>
  <c r="A247" i="4"/>
  <c r="B246" i="4"/>
  <c r="C246" i="4"/>
  <c r="A246" i="4"/>
  <c r="B245" i="4"/>
  <c r="C245" i="4"/>
  <c r="A245" i="4"/>
  <c r="B244" i="4"/>
  <c r="C244" i="4"/>
  <c r="A244" i="4"/>
  <c r="B243" i="4"/>
  <c r="C243" i="4"/>
  <c r="A243" i="4"/>
  <c r="B242" i="4"/>
  <c r="C242" i="4"/>
  <c r="A242" i="4"/>
  <c r="B241" i="4"/>
  <c r="C241" i="4"/>
  <c r="A241" i="4"/>
  <c r="B240" i="4"/>
  <c r="B222" i="4" s="1"/>
  <c r="C240" i="4"/>
  <c r="C222" i="4" s="1"/>
  <c r="AO240" i="4"/>
  <c r="AO222" i="4" s="1"/>
  <c r="AP240" i="4"/>
  <c r="AP222" i="4" s="1"/>
  <c r="AQ240" i="4"/>
  <c r="AQ222" i="4" s="1"/>
  <c r="AR240" i="4"/>
  <c r="AR222" i="4" s="1"/>
  <c r="AS240" i="4"/>
  <c r="AS222" i="4" s="1"/>
  <c r="AT240" i="4"/>
  <c r="AT222" i="4" s="1"/>
  <c r="A240" i="4"/>
  <c r="B239" i="4"/>
  <c r="B221" i="4" s="1"/>
  <c r="C239" i="4"/>
  <c r="C221" i="4" s="1"/>
  <c r="A239" i="4"/>
  <c r="B238" i="4"/>
  <c r="C238" i="4"/>
  <c r="A238" i="4"/>
  <c r="B237" i="4"/>
  <c r="C237" i="4"/>
  <c r="A237" i="4"/>
  <c r="B236" i="4"/>
  <c r="C236" i="4"/>
  <c r="N236" i="4"/>
  <c r="O236" i="4"/>
  <c r="P236" i="4"/>
  <c r="Q236" i="4"/>
  <c r="T236" i="4"/>
  <c r="W236" i="4"/>
  <c r="Z236" i="4"/>
  <c r="AC236" i="4"/>
  <c r="AF236" i="4"/>
  <c r="AI236" i="4"/>
  <c r="AL236" i="4"/>
  <c r="AO236" i="4"/>
  <c r="AP236" i="4"/>
  <c r="AQ236" i="4"/>
  <c r="AR236" i="4"/>
  <c r="AS236" i="4"/>
  <c r="AT236" i="4"/>
  <c r="A236" i="4"/>
  <c r="B235" i="4"/>
  <c r="C235" i="4"/>
  <c r="AO235" i="4"/>
  <c r="AP235" i="4"/>
  <c r="AQ235" i="4"/>
  <c r="AR235" i="4"/>
  <c r="AS235" i="4"/>
  <c r="AT235" i="4"/>
  <c r="A235" i="4"/>
  <c r="B234" i="4"/>
  <c r="C234" i="4"/>
  <c r="A234" i="4"/>
  <c r="B233" i="4"/>
  <c r="C233" i="4"/>
  <c r="A233" i="4"/>
  <c r="B232" i="4"/>
  <c r="C232" i="4"/>
  <c r="A232" i="4"/>
  <c r="B231" i="4"/>
  <c r="C231" i="4"/>
  <c r="A231" i="4"/>
  <c r="B230" i="4"/>
  <c r="C230" i="4"/>
  <c r="A230" i="4"/>
  <c r="AO230" i="4"/>
  <c r="AP230" i="4"/>
  <c r="AQ230" i="4"/>
  <c r="AR230" i="4"/>
  <c r="AS230" i="4"/>
  <c r="AT230" i="4"/>
  <c r="B229" i="4"/>
  <c r="C229" i="4"/>
  <c r="A229" i="4"/>
  <c r="B228" i="4"/>
  <c r="C228" i="4"/>
  <c r="N228" i="4"/>
  <c r="O228" i="4"/>
  <c r="P228" i="4"/>
  <c r="Q228" i="4"/>
  <c r="T228" i="4"/>
  <c r="W228" i="4"/>
  <c r="Z228" i="4"/>
  <c r="AC228" i="4"/>
  <c r="AF228" i="4"/>
  <c r="AL228" i="4"/>
  <c r="A228" i="4"/>
  <c r="B227" i="4"/>
  <c r="C227" i="4"/>
  <c r="AO227" i="4"/>
  <c r="AP227" i="4"/>
  <c r="AQ227" i="4"/>
  <c r="AR227" i="4"/>
  <c r="AS227" i="4"/>
  <c r="AT227" i="4"/>
  <c r="A227" i="4"/>
  <c r="B226" i="4"/>
  <c r="C226" i="4"/>
  <c r="A226" i="4"/>
  <c r="B225" i="4"/>
  <c r="C225" i="4"/>
  <c r="A225" i="4"/>
  <c r="B224" i="4"/>
  <c r="C224" i="4"/>
  <c r="A224" i="4"/>
  <c r="B223" i="4"/>
  <c r="C223" i="4"/>
  <c r="A223" i="4"/>
  <c r="AO170" i="4"/>
  <c r="AP170" i="4"/>
  <c r="AQ170" i="4"/>
  <c r="AR170" i="4"/>
  <c r="AS170" i="4"/>
  <c r="AT170" i="4"/>
  <c r="B211" i="4"/>
  <c r="C211" i="4"/>
  <c r="A211" i="4"/>
  <c r="B210" i="4"/>
  <c r="C210" i="4"/>
  <c r="A210" i="4"/>
  <c r="B209" i="4"/>
  <c r="C209" i="4"/>
  <c r="A209" i="4"/>
  <c r="B208" i="4"/>
  <c r="C208" i="4"/>
  <c r="A208" i="4"/>
  <c r="B207" i="4"/>
  <c r="C207" i="4"/>
  <c r="A207" i="4"/>
  <c r="B206" i="4"/>
  <c r="C206" i="4"/>
  <c r="A206" i="4"/>
  <c r="B205" i="4"/>
  <c r="C205" i="4"/>
  <c r="A205" i="4"/>
  <c r="B204" i="4"/>
  <c r="C204" i="4"/>
  <c r="A204" i="4"/>
  <c r="B203" i="4"/>
  <c r="C203" i="4"/>
  <c r="A203" i="4"/>
  <c r="B202" i="4"/>
  <c r="C202" i="4"/>
  <c r="A202" i="4"/>
  <c r="B201" i="4"/>
  <c r="C201" i="4"/>
  <c r="AO201" i="4"/>
  <c r="AP201" i="4"/>
  <c r="AQ201" i="4"/>
  <c r="AR201" i="4"/>
  <c r="AS201" i="4"/>
  <c r="AT201" i="4"/>
  <c r="A201" i="4"/>
  <c r="B200" i="4"/>
  <c r="C200" i="4"/>
  <c r="A200" i="4"/>
  <c r="B199" i="4"/>
  <c r="C199" i="4"/>
  <c r="A199" i="4"/>
  <c r="B198" i="4"/>
  <c r="C198" i="4"/>
  <c r="A198" i="4"/>
  <c r="B197" i="4"/>
  <c r="C197" i="4"/>
  <c r="A197" i="4"/>
  <c r="B196" i="4"/>
  <c r="C196" i="4"/>
  <c r="A196" i="4"/>
  <c r="B195" i="4"/>
  <c r="C195" i="4"/>
  <c r="A195" i="4"/>
  <c r="B194" i="4"/>
  <c r="C194" i="4"/>
  <c r="A194" i="4"/>
  <c r="B193" i="4"/>
  <c r="C193" i="4"/>
  <c r="A193" i="4"/>
  <c r="B192" i="4"/>
  <c r="B173" i="4" s="1"/>
  <c r="C192" i="4"/>
  <c r="C173" i="4" s="1"/>
  <c r="A192" i="4"/>
  <c r="B191" i="4"/>
  <c r="C191" i="4"/>
  <c r="N191" i="4"/>
  <c r="O191" i="4"/>
  <c r="P191" i="4"/>
  <c r="Q191" i="4"/>
  <c r="T191" i="4"/>
  <c r="W191" i="4"/>
  <c r="Z191" i="4"/>
  <c r="AC191" i="4"/>
  <c r="AF191" i="4"/>
  <c r="AI191" i="4"/>
  <c r="AL191" i="4"/>
  <c r="A191" i="4"/>
  <c r="B190" i="4"/>
  <c r="C190" i="4"/>
  <c r="A190" i="4"/>
  <c r="B189" i="4"/>
  <c r="C189" i="4"/>
  <c r="A189" i="4"/>
  <c r="B188" i="4"/>
  <c r="C188" i="4"/>
  <c r="A188" i="4"/>
  <c r="B187" i="4"/>
  <c r="C187" i="4"/>
  <c r="A187" i="4"/>
  <c r="B186" i="4"/>
  <c r="C186" i="4"/>
  <c r="A186" i="4"/>
  <c r="B185" i="4"/>
  <c r="C185" i="4"/>
  <c r="A185" i="4"/>
  <c r="B184" i="4"/>
  <c r="C184" i="4"/>
  <c r="A184" i="4"/>
  <c r="B183" i="4"/>
  <c r="C183" i="4"/>
  <c r="A183" i="4"/>
  <c r="B182" i="4"/>
  <c r="C182" i="4"/>
  <c r="A182" i="4"/>
  <c r="B181" i="4"/>
  <c r="C181" i="4"/>
  <c r="N181" i="4"/>
  <c r="O181" i="4"/>
  <c r="P181" i="4"/>
  <c r="Q181" i="4"/>
  <c r="T181" i="4"/>
  <c r="W181" i="4"/>
  <c r="Z181" i="4"/>
  <c r="AF181" i="4"/>
  <c r="AL181" i="4"/>
  <c r="AO181" i="4"/>
  <c r="AP181" i="4"/>
  <c r="AQ181" i="4"/>
  <c r="AR181" i="4"/>
  <c r="AS181" i="4"/>
  <c r="AT181" i="4"/>
  <c r="A181" i="4"/>
  <c r="B180" i="4"/>
  <c r="C180" i="4"/>
  <c r="N180" i="4"/>
  <c r="O180" i="4"/>
  <c r="P180" i="4"/>
  <c r="Q180" i="4"/>
  <c r="T180" i="4"/>
  <c r="W180" i="4"/>
  <c r="Z180" i="4"/>
  <c r="AC180" i="4"/>
  <c r="AF180" i="4"/>
  <c r="AI180" i="4"/>
  <c r="AL180" i="4"/>
  <c r="AO180" i="4"/>
  <c r="AP180" i="4"/>
  <c r="AQ180" i="4"/>
  <c r="AR180" i="4"/>
  <c r="AS180" i="4"/>
  <c r="AT180" i="4"/>
  <c r="A180" i="4"/>
  <c r="B179" i="4"/>
  <c r="C179" i="4"/>
  <c r="A179" i="4"/>
  <c r="B178" i="4"/>
  <c r="C178" i="4"/>
  <c r="A178" i="4"/>
  <c r="B177" i="4"/>
  <c r="C177" i="4"/>
  <c r="A177" i="4"/>
  <c r="B176" i="4"/>
  <c r="C176" i="4"/>
  <c r="A176" i="4"/>
  <c r="B175" i="4"/>
  <c r="C175" i="4"/>
  <c r="A175" i="4"/>
  <c r="B174" i="4"/>
  <c r="C174" i="4"/>
  <c r="A174" i="4"/>
  <c r="B77" i="4"/>
  <c r="C77" i="4"/>
  <c r="O77" i="4"/>
  <c r="P77" i="4"/>
  <c r="Q77" i="4"/>
  <c r="T77" i="4"/>
  <c r="W77" i="4"/>
  <c r="Z77" i="4"/>
  <c r="AF77" i="4"/>
  <c r="A77" i="4"/>
  <c r="B111" i="4"/>
  <c r="B110" i="4"/>
  <c r="C110" i="4"/>
  <c r="AO110" i="4"/>
  <c r="AP110" i="4"/>
  <c r="AQ110" i="4"/>
  <c r="AR110" i="4"/>
  <c r="AS110" i="4"/>
  <c r="AT110" i="4"/>
  <c r="A110" i="4"/>
  <c r="B109" i="4"/>
  <c r="C109" i="4"/>
  <c r="AU109" i="4"/>
  <c r="A109" i="4"/>
  <c r="B108" i="4"/>
  <c r="C108" i="4"/>
  <c r="A108" i="4"/>
  <c r="H303" i="4" l="1"/>
  <c r="I303" i="4"/>
  <c r="I290" i="4"/>
  <c r="P290" i="4"/>
  <c r="J290" i="4"/>
  <c r="P292" i="4"/>
  <c r="J292" i="4"/>
  <c r="P291" i="4"/>
  <c r="J291" i="4"/>
  <c r="P294" i="4"/>
  <c r="J294" i="4"/>
  <c r="P293" i="4"/>
  <c r="J293" i="4"/>
  <c r="N290" i="4"/>
  <c r="O292" i="4"/>
  <c r="N293" i="4"/>
  <c r="O293" i="4"/>
  <c r="N289" i="4"/>
  <c r="O289" i="4"/>
  <c r="N292" i="4"/>
  <c r="N291" i="4"/>
  <c r="O291" i="4"/>
  <c r="O294" i="4"/>
  <c r="N294" i="4"/>
  <c r="N303" i="4"/>
  <c r="O303" i="4"/>
  <c r="O288" i="4"/>
  <c r="AF289" i="4"/>
  <c r="Z289" i="4"/>
  <c r="T289" i="4"/>
  <c r="P289" i="4"/>
  <c r="J288" i="4"/>
  <c r="W290" i="4"/>
  <c r="O290" i="4"/>
  <c r="AL303" i="4"/>
  <c r="AF303" i="4"/>
  <c r="Z303" i="4"/>
  <c r="T303" i="4"/>
  <c r="P303" i="4"/>
  <c r="AF302" i="4"/>
  <c r="T302" i="4"/>
  <c r="AL302" i="4"/>
  <c r="Z302" i="4"/>
  <c r="B80" i="4"/>
  <c r="AU65" i="4"/>
  <c r="B115" i="4"/>
  <c r="C115" i="4"/>
  <c r="AL115" i="4"/>
  <c r="AO115" i="4"/>
  <c r="AP115" i="4"/>
  <c r="AQ115" i="4"/>
  <c r="AR115" i="4"/>
  <c r="AS115" i="4"/>
  <c r="AT115" i="4"/>
  <c r="A115" i="4"/>
  <c r="B114" i="4"/>
  <c r="C114" i="4"/>
  <c r="AO114" i="4"/>
  <c r="AP114" i="4"/>
  <c r="AQ114" i="4"/>
  <c r="AR114" i="4"/>
  <c r="AS114" i="4"/>
  <c r="AT114" i="4"/>
  <c r="A114" i="4"/>
  <c r="AL114" i="4"/>
  <c r="O522" i="4"/>
  <c r="P522" i="4"/>
  <c r="Q522" i="4"/>
  <c r="Q115" i="4" s="1"/>
  <c r="T114" i="4"/>
  <c r="Z114" i="4"/>
  <c r="AF114" i="4"/>
  <c r="B113" i="4"/>
  <c r="C113" i="4"/>
  <c r="A113" i="4"/>
  <c r="B112" i="4"/>
  <c r="C112" i="4"/>
  <c r="A112" i="4"/>
  <c r="C111" i="4"/>
  <c r="AL111" i="4"/>
  <c r="AO111" i="4"/>
  <c r="AP111" i="4"/>
  <c r="AQ111" i="4"/>
  <c r="AR111" i="4"/>
  <c r="AS111" i="4"/>
  <c r="AT111" i="4"/>
  <c r="A111" i="4"/>
  <c r="B107" i="4"/>
  <c r="C107" i="4"/>
  <c r="AL107" i="4"/>
  <c r="AO107" i="4"/>
  <c r="AP107" i="4"/>
  <c r="AQ107" i="4"/>
  <c r="AR107" i="4"/>
  <c r="AS107" i="4"/>
  <c r="AT107" i="4"/>
  <c r="A107" i="4"/>
  <c r="Q111" i="4"/>
  <c r="T111" i="4"/>
  <c r="W111" i="4"/>
  <c r="Z111" i="4"/>
  <c r="AF111" i="4"/>
  <c r="W110" i="4"/>
  <c r="Z110" i="4"/>
  <c r="AC110" i="4"/>
  <c r="AF110" i="4"/>
  <c r="AL110" i="4"/>
  <c r="T109" i="4"/>
  <c r="Z109" i="4"/>
  <c r="AF109" i="4"/>
  <c r="AL109" i="4"/>
  <c r="AO109" i="4"/>
  <c r="AP109" i="4"/>
  <c r="AQ109" i="4"/>
  <c r="AR109" i="4"/>
  <c r="AS109" i="4"/>
  <c r="AT109" i="4"/>
  <c r="H291" i="4" l="1"/>
  <c r="H294" i="4"/>
  <c r="H292" i="4"/>
  <c r="H293" i="4"/>
  <c r="H288" i="4"/>
  <c r="H289" i="4"/>
  <c r="H290" i="4"/>
  <c r="T110" i="4"/>
  <c r="T463" i="4"/>
  <c r="Q110" i="4"/>
  <c r="I293" i="4"/>
  <c r="I294" i="4"/>
  <c r="I289" i="4"/>
  <c r="I292" i="4"/>
  <c r="I291" i="4"/>
  <c r="I109" i="4"/>
  <c r="P521" i="4"/>
  <c r="J522" i="4"/>
  <c r="J115" i="4" s="1"/>
  <c r="J302" i="4"/>
  <c r="P109" i="4"/>
  <c r="J109" i="4"/>
  <c r="P111" i="4"/>
  <c r="J111" i="4"/>
  <c r="P110" i="4"/>
  <c r="J110" i="4"/>
  <c r="W288" i="4"/>
  <c r="O110" i="4"/>
  <c r="O115" i="4"/>
  <c r="I522" i="4"/>
  <c r="I591" i="4"/>
  <c r="H591" i="4"/>
  <c r="O111" i="4"/>
  <c r="P302" i="4"/>
  <c r="O302" i="4"/>
  <c r="Q288" i="4"/>
  <c r="P288" i="4"/>
  <c r="T288" i="4"/>
  <c r="Z288" i="4"/>
  <c r="AF288" i="4"/>
  <c r="N288" i="4"/>
  <c r="AC288" i="4"/>
  <c r="N302" i="4"/>
  <c r="O521" i="4"/>
  <c r="AC109" i="4"/>
  <c r="W109" i="4"/>
  <c r="Q109" i="4"/>
  <c r="O109" i="4"/>
  <c r="Z107" i="4"/>
  <c r="Q521" i="4"/>
  <c r="Q114" i="4" s="1"/>
  <c r="AF115" i="4"/>
  <c r="Z115" i="4"/>
  <c r="T115" i="4"/>
  <c r="P115" i="4"/>
  <c r="B106" i="4"/>
  <c r="C106" i="4"/>
  <c r="A106" i="4"/>
  <c r="B102" i="4"/>
  <c r="C102" i="4"/>
  <c r="A102" i="4"/>
  <c r="B101" i="4"/>
  <c r="C101" i="4"/>
  <c r="B100" i="4"/>
  <c r="C100" i="4"/>
  <c r="A100" i="4"/>
  <c r="A101" i="4"/>
  <c r="B99" i="4"/>
  <c r="C99" i="4"/>
  <c r="A99" i="4"/>
  <c r="B98" i="4"/>
  <c r="B73" i="4" s="1"/>
  <c r="C98" i="4"/>
  <c r="C73" i="4" s="1"/>
  <c r="AO98" i="4"/>
  <c r="AP98" i="4"/>
  <c r="AQ98" i="4"/>
  <c r="AR98" i="4"/>
  <c r="AS98" i="4"/>
  <c r="AT98" i="4"/>
  <c r="A98" i="4"/>
  <c r="B97" i="4"/>
  <c r="B72" i="4" s="1"/>
  <c r="C97" i="4"/>
  <c r="C72" i="4" s="1"/>
  <c r="A97" i="4"/>
  <c r="B96" i="4"/>
  <c r="B71" i="4" s="1"/>
  <c r="C96" i="4"/>
  <c r="C71" i="4" s="1"/>
  <c r="A96" i="4"/>
  <c r="B95" i="4"/>
  <c r="B70" i="4" s="1"/>
  <c r="C95" i="4"/>
  <c r="C70" i="4" s="1"/>
  <c r="A95" i="4"/>
  <c r="B94" i="4"/>
  <c r="B69" i="4" s="1"/>
  <c r="C94" i="4"/>
  <c r="C69" i="4" s="1"/>
  <c r="AO94" i="4"/>
  <c r="AP94" i="4"/>
  <c r="AQ94" i="4"/>
  <c r="AR94" i="4"/>
  <c r="AS94" i="4"/>
  <c r="AT94" i="4"/>
  <c r="A94" i="4"/>
  <c r="B93" i="4"/>
  <c r="B68" i="4" s="1"/>
  <c r="C93" i="4"/>
  <c r="C68" i="4" s="1"/>
  <c r="A93" i="4"/>
  <c r="B92" i="4"/>
  <c r="B67" i="4" s="1"/>
  <c r="C92" i="4"/>
  <c r="C67" i="4" s="1"/>
  <c r="A92" i="4"/>
  <c r="B91" i="4"/>
  <c r="C91" i="4"/>
  <c r="A91" i="4"/>
  <c r="B90" i="4"/>
  <c r="C90" i="4"/>
  <c r="A90" i="4"/>
  <c r="B89" i="4"/>
  <c r="C89" i="4"/>
  <c r="A89" i="4"/>
  <c r="B88" i="4"/>
  <c r="C88" i="4"/>
  <c r="A88" i="4"/>
  <c r="B87" i="4"/>
  <c r="C87" i="4"/>
  <c r="A87" i="4"/>
  <c r="B86" i="4"/>
  <c r="C86" i="4"/>
  <c r="A86" i="4"/>
  <c r="B85" i="4"/>
  <c r="C85" i="4"/>
  <c r="A85" i="4"/>
  <c r="B84" i="4"/>
  <c r="C84" i="4"/>
  <c r="A84" i="4"/>
  <c r="B83" i="4"/>
  <c r="C83" i="4"/>
  <c r="A83" i="4"/>
  <c r="B82" i="4"/>
  <c r="C82" i="4"/>
  <c r="A82" i="4"/>
  <c r="B81" i="4"/>
  <c r="C81" i="4"/>
  <c r="N81" i="4"/>
  <c r="O81" i="4"/>
  <c r="P81" i="4"/>
  <c r="Q81" i="4"/>
  <c r="T81" i="4"/>
  <c r="W81" i="4"/>
  <c r="Z81" i="4"/>
  <c r="AC81" i="4"/>
  <c r="AF81" i="4"/>
  <c r="AI81" i="4"/>
  <c r="AL81" i="4"/>
  <c r="AO81" i="4"/>
  <c r="AP81" i="4"/>
  <c r="AQ81" i="4"/>
  <c r="AR81" i="4"/>
  <c r="AS81" i="4"/>
  <c r="AT81" i="4"/>
  <c r="A81" i="4"/>
  <c r="C80" i="4"/>
  <c r="AO80" i="4"/>
  <c r="AP80" i="4"/>
  <c r="AQ80" i="4"/>
  <c r="AR80" i="4"/>
  <c r="AS80" i="4"/>
  <c r="AT80" i="4"/>
  <c r="A80" i="4"/>
  <c r="B79" i="4"/>
  <c r="C79" i="4"/>
  <c r="A79" i="4"/>
  <c r="B78" i="4"/>
  <c r="C78" i="4"/>
  <c r="A78" i="4"/>
  <c r="J80" i="4"/>
  <c r="Q80" i="4"/>
  <c r="N80" i="4"/>
  <c r="B76" i="4"/>
  <c r="C76" i="4"/>
  <c r="AO76" i="4"/>
  <c r="AP76" i="4"/>
  <c r="AQ76" i="4"/>
  <c r="AR76" i="4"/>
  <c r="AS76" i="4"/>
  <c r="AT76" i="4"/>
  <c r="A76" i="4"/>
  <c r="B75" i="4"/>
  <c r="C75" i="4"/>
  <c r="N75" i="4"/>
  <c r="O75" i="4"/>
  <c r="P75" i="4"/>
  <c r="Q75" i="4"/>
  <c r="T75" i="4"/>
  <c r="W75" i="4"/>
  <c r="Z75" i="4"/>
  <c r="AC75" i="4"/>
  <c r="AF75" i="4"/>
  <c r="AI75" i="4"/>
  <c r="AL75" i="4"/>
  <c r="A75" i="4"/>
  <c r="B74" i="4"/>
  <c r="C74" i="4"/>
  <c r="A74" i="4"/>
  <c r="C35" i="4"/>
  <c r="N35" i="4"/>
  <c r="O35" i="4"/>
  <c r="P35" i="4"/>
  <c r="Q35" i="4"/>
  <c r="T35" i="4"/>
  <c r="W35" i="4"/>
  <c r="Z35" i="4"/>
  <c r="AF35" i="4"/>
  <c r="AL35" i="4"/>
  <c r="B35" i="4"/>
  <c r="B57" i="4"/>
  <c r="C57" i="4"/>
  <c r="N57" i="4"/>
  <c r="O57" i="4"/>
  <c r="P57" i="4"/>
  <c r="Q57" i="4"/>
  <c r="T57" i="4"/>
  <c r="W57" i="4"/>
  <c r="Z57" i="4"/>
  <c r="AF57" i="4"/>
  <c r="AL57" i="4"/>
  <c r="AO57" i="4"/>
  <c r="AP57" i="4"/>
  <c r="AQ57" i="4"/>
  <c r="AR57" i="4"/>
  <c r="AS57" i="4"/>
  <c r="AT57" i="4"/>
  <c r="A57" i="4"/>
  <c r="B56" i="4"/>
  <c r="C56" i="4"/>
  <c r="N56" i="4"/>
  <c r="O56" i="4"/>
  <c r="P56" i="4"/>
  <c r="Q56" i="4"/>
  <c r="T56" i="4"/>
  <c r="W56" i="4"/>
  <c r="Z56" i="4"/>
  <c r="AF56" i="4"/>
  <c r="AL56" i="4"/>
  <c r="AO56" i="4"/>
  <c r="AP56" i="4"/>
  <c r="AQ56" i="4"/>
  <c r="AR56" i="4"/>
  <c r="AS56" i="4"/>
  <c r="AT56" i="4"/>
  <c r="A56" i="4"/>
  <c r="B55" i="4"/>
  <c r="C55" i="4"/>
  <c r="A55" i="4"/>
  <c r="B54" i="4"/>
  <c r="C54" i="4"/>
  <c r="A54" i="4"/>
  <c r="B53" i="4"/>
  <c r="C53" i="4"/>
  <c r="A53" i="4"/>
  <c r="B52" i="4"/>
  <c r="C52" i="4"/>
  <c r="A52" i="4"/>
  <c r="B51" i="4"/>
  <c r="A51" i="4"/>
  <c r="B50" i="4"/>
  <c r="C50" i="4"/>
  <c r="N50" i="4"/>
  <c r="O50" i="4"/>
  <c r="P50" i="4"/>
  <c r="Q50" i="4"/>
  <c r="T50" i="4"/>
  <c r="W50" i="4"/>
  <c r="Z50" i="4"/>
  <c r="AF50" i="4"/>
  <c r="AL50" i="4"/>
  <c r="AO50" i="4"/>
  <c r="AP50" i="4"/>
  <c r="AQ50" i="4"/>
  <c r="AR50" i="4"/>
  <c r="AS50" i="4"/>
  <c r="AT50" i="4"/>
  <c r="A50" i="4"/>
  <c r="B46" i="4"/>
  <c r="B49" i="4"/>
  <c r="C49" i="4"/>
  <c r="O49" i="4"/>
  <c r="P49" i="4"/>
  <c r="Q49" i="4"/>
  <c r="T49" i="4"/>
  <c r="W49" i="4"/>
  <c r="Z49" i="4"/>
  <c r="AF49" i="4"/>
  <c r="AL49" i="4"/>
  <c r="AO49" i="4"/>
  <c r="AP49" i="4"/>
  <c r="AQ49" i="4"/>
  <c r="AR49" i="4"/>
  <c r="AS49" i="4"/>
  <c r="AT49" i="4"/>
  <c r="A49" i="4"/>
  <c r="B48" i="4"/>
  <c r="C48" i="4"/>
  <c r="N48" i="4"/>
  <c r="O48" i="4"/>
  <c r="P48" i="4"/>
  <c r="Q48" i="4"/>
  <c r="T48" i="4"/>
  <c r="W48" i="4"/>
  <c r="Z48" i="4"/>
  <c r="AC48" i="4"/>
  <c r="AF48" i="4"/>
  <c r="AI48" i="4"/>
  <c r="AL48" i="4"/>
  <c r="B47" i="4"/>
  <c r="C47" i="4"/>
  <c r="N47" i="4"/>
  <c r="O47" i="4"/>
  <c r="P47" i="4"/>
  <c r="Q47" i="4"/>
  <c r="T47" i="4"/>
  <c r="W47" i="4"/>
  <c r="Z47" i="4"/>
  <c r="AC47" i="4"/>
  <c r="AF47" i="4"/>
  <c r="AI47" i="4"/>
  <c r="AL47" i="4"/>
  <c r="AO47" i="4"/>
  <c r="AP47" i="4"/>
  <c r="AQ47" i="4"/>
  <c r="AR47" i="4"/>
  <c r="AS47" i="4"/>
  <c r="AT47" i="4"/>
  <c r="A47" i="4"/>
  <c r="A48" i="4"/>
  <c r="C46" i="4"/>
  <c r="N46" i="4"/>
  <c r="O46" i="4"/>
  <c r="P46" i="4"/>
  <c r="Q46" i="4"/>
  <c r="T46" i="4"/>
  <c r="W46" i="4"/>
  <c r="Z46" i="4"/>
  <c r="AF46" i="4"/>
  <c r="AL46" i="4"/>
  <c r="A46" i="4"/>
  <c r="B45" i="4"/>
  <c r="B28" i="4" s="1"/>
  <c r="C45" i="4"/>
  <c r="C28" i="4" s="1"/>
  <c r="N45" i="4"/>
  <c r="N28" i="4" s="1"/>
  <c r="O45" i="4"/>
  <c r="O28" i="4" s="1"/>
  <c r="P45" i="4"/>
  <c r="P28" i="4" s="1"/>
  <c r="Q45" i="4"/>
  <c r="Q28" i="4" s="1"/>
  <c r="T45" i="4"/>
  <c r="T28" i="4" s="1"/>
  <c r="W45" i="4"/>
  <c r="W28" i="4" s="1"/>
  <c r="Z45" i="4"/>
  <c r="Z28" i="4" s="1"/>
  <c r="AC45" i="4"/>
  <c r="AC28" i="4" s="1"/>
  <c r="AF45" i="4"/>
  <c r="AF28" i="4" s="1"/>
  <c r="AI45" i="4"/>
  <c r="AI28" i="4" s="1"/>
  <c r="AL45" i="4"/>
  <c r="AL28" i="4" s="1"/>
  <c r="A45" i="4"/>
  <c r="B44" i="4"/>
  <c r="B29" i="4" s="1"/>
  <c r="C44" i="4"/>
  <c r="C29" i="4" s="1"/>
  <c r="C27" i="4" s="1"/>
  <c r="A44" i="4"/>
  <c r="B43" i="4"/>
  <c r="C43" i="4"/>
  <c r="A43" i="4"/>
  <c r="B42" i="4"/>
  <c r="C42" i="4"/>
  <c r="A42" i="4"/>
  <c r="B41" i="4"/>
  <c r="C41" i="4"/>
  <c r="N41" i="4"/>
  <c r="O41" i="4"/>
  <c r="P41" i="4"/>
  <c r="Q41" i="4"/>
  <c r="T41" i="4"/>
  <c r="W41" i="4"/>
  <c r="Z41" i="4"/>
  <c r="AC41" i="4"/>
  <c r="AF41" i="4"/>
  <c r="AI41" i="4"/>
  <c r="AL41" i="4"/>
  <c r="A41" i="4"/>
  <c r="B40" i="4"/>
  <c r="C40" i="4"/>
  <c r="AL40" i="4"/>
  <c r="A40" i="4"/>
  <c r="B39" i="4"/>
  <c r="C39" i="4"/>
  <c r="A39" i="4"/>
  <c r="B38" i="4"/>
  <c r="C38" i="4"/>
  <c r="A38" i="4"/>
  <c r="B37" i="4"/>
  <c r="C37" i="4"/>
  <c r="A37" i="4"/>
  <c r="B36" i="4"/>
  <c r="C36" i="4"/>
  <c r="A36" i="4"/>
  <c r="C34" i="4"/>
  <c r="AO34" i="4"/>
  <c r="AP34" i="4"/>
  <c r="AQ34" i="4"/>
  <c r="AR34" i="4"/>
  <c r="AS34" i="4"/>
  <c r="AT34" i="4"/>
  <c r="B34" i="4"/>
  <c r="C31" i="4"/>
  <c r="B31" i="4"/>
  <c r="C33" i="4"/>
  <c r="B33" i="4"/>
  <c r="C32" i="4"/>
  <c r="B32" i="4"/>
  <c r="B30" i="4"/>
  <c r="H301" i="4" l="1"/>
  <c r="H287" i="4"/>
  <c r="H302" i="4"/>
  <c r="J287" i="4"/>
  <c r="I302" i="4"/>
  <c r="I301" i="4"/>
  <c r="I288" i="4"/>
  <c r="I287" i="4"/>
  <c r="I111" i="4"/>
  <c r="I110" i="4"/>
  <c r="I107" i="4"/>
  <c r="I108" i="4"/>
  <c r="I115" i="4"/>
  <c r="P108" i="4"/>
  <c r="P301" i="4"/>
  <c r="J591" i="4"/>
  <c r="J301" i="4" s="1"/>
  <c r="P114" i="4"/>
  <c r="J521" i="4"/>
  <c r="J114" i="4" s="1"/>
  <c r="N301" i="4"/>
  <c r="O301" i="4"/>
  <c r="O114" i="4"/>
  <c r="I521" i="4"/>
  <c r="AS65" i="4"/>
  <c r="AQ65" i="4"/>
  <c r="AO65" i="4"/>
  <c r="P107" i="4"/>
  <c r="Z108" i="4"/>
  <c r="AF108" i="4"/>
  <c r="AF107" i="4"/>
  <c r="O107" i="4"/>
  <c r="O108" i="4"/>
  <c r="Q107" i="4"/>
  <c r="Q108" i="4"/>
  <c r="W107" i="4"/>
  <c r="W108" i="4"/>
  <c r="AC107" i="4"/>
  <c r="AC108" i="4"/>
  <c r="AT65" i="4"/>
  <c r="AR65" i="4"/>
  <c r="AP65" i="4"/>
  <c r="T108" i="4"/>
  <c r="T107" i="4"/>
  <c r="O80" i="4"/>
  <c r="AL80" i="4"/>
  <c r="Z80" i="4"/>
  <c r="O79" i="4"/>
  <c r="AF80" i="4"/>
  <c r="T80" i="4"/>
  <c r="P80" i="4"/>
  <c r="J79" i="4"/>
  <c r="Z438" i="4"/>
  <c r="AF438" i="4"/>
  <c r="Q385" i="4"/>
  <c r="Q363" i="4" s="1"/>
  <c r="T385" i="4"/>
  <c r="T363" i="4" s="1"/>
  <c r="W385" i="4"/>
  <c r="W363" i="4" s="1"/>
  <c r="Z385" i="4"/>
  <c r="Z363" i="4" s="1"/>
  <c r="AF385" i="4"/>
  <c r="AF363" i="4" s="1"/>
  <c r="AC298" i="4"/>
  <c r="Q298" i="4"/>
  <c r="T298" i="4"/>
  <c r="W298" i="4"/>
  <c r="Z298" i="4"/>
  <c r="AF298" i="4"/>
  <c r="Q227" i="4"/>
  <c r="AC225" i="4"/>
  <c r="AF250" i="4"/>
  <c r="W233" i="4"/>
  <c r="Z210" i="4"/>
  <c r="W177" i="4"/>
  <c r="AO84" i="4"/>
  <c r="AP84" i="4"/>
  <c r="AQ84" i="4"/>
  <c r="AR84" i="4"/>
  <c r="AS84" i="4"/>
  <c r="AT84" i="4"/>
  <c r="P515" i="4"/>
  <c r="J515" i="4" s="1"/>
  <c r="J101" i="4" s="1"/>
  <c r="Q515" i="4"/>
  <c r="Q92" i="4"/>
  <c r="Q67" i="4" s="1"/>
  <c r="T92" i="4"/>
  <c r="T67" i="4" s="1"/>
  <c r="W92" i="4"/>
  <c r="W67" i="4" s="1"/>
  <c r="Z92" i="4"/>
  <c r="Z67" i="4" s="1"/>
  <c r="AC92" i="4"/>
  <c r="AC67" i="4" s="1"/>
  <c r="AF92" i="4"/>
  <c r="AF67" i="4" s="1"/>
  <c r="P500" i="4"/>
  <c r="AO500" i="4"/>
  <c r="AO499" i="4" s="1"/>
  <c r="AO52" i="4" s="1"/>
  <c r="AP500" i="4"/>
  <c r="AP499" i="4" s="1"/>
  <c r="AP52" i="4" s="1"/>
  <c r="AQ500" i="4"/>
  <c r="AQ499" i="4" s="1"/>
  <c r="AQ52" i="4" s="1"/>
  <c r="AR500" i="4"/>
  <c r="AR499" i="4" s="1"/>
  <c r="AR52" i="4" s="1"/>
  <c r="AS500" i="4"/>
  <c r="AS499" i="4" s="1"/>
  <c r="AS52" i="4" s="1"/>
  <c r="AT500" i="4"/>
  <c r="AT499" i="4" s="1"/>
  <c r="AT52" i="4" s="1"/>
  <c r="Q38" i="4"/>
  <c r="T38" i="4"/>
  <c r="W38" i="4"/>
  <c r="Z38" i="4"/>
  <c r="AF38" i="4"/>
  <c r="AL38" i="4"/>
  <c r="AP498" i="4" l="1"/>
  <c r="AP497" i="4" s="1"/>
  <c r="AP496" i="4" s="1"/>
  <c r="AK643" i="4"/>
  <c r="AK642" i="4" s="1"/>
  <c r="AC133" i="4"/>
  <c r="AQ498" i="4"/>
  <c r="AQ497" i="4" s="1"/>
  <c r="AQ496" i="4" s="1"/>
  <c r="AO498" i="4"/>
  <c r="AO497" i="4" s="1"/>
  <c r="AO496" i="4" s="1"/>
  <c r="AT498" i="4"/>
  <c r="AT497" i="4" s="1"/>
  <c r="AT496" i="4" s="1"/>
  <c r="AS498" i="4"/>
  <c r="AS497" i="4" s="1"/>
  <c r="AS496" i="4" s="1"/>
  <c r="AR498" i="4"/>
  <c r="AR497" i="4" s="1"/>
  <c r="AR496" i="4" s="1"/>
  <c r="I114" i="4"/>
  <c r="I80" i="4"/>
  <c r="J107" i="4"/>
  <c r="J108" i="4"/>
  <c r="P499" i="4"/>
  <c r="J499" i="4" s="1"/>
  <c r="J52" i="4" s="1"/>
  <c r="J500" i="4"/>
  <c r="J53" i="4" s="1"/>
  <c r="P92" i="4"/>
  <c r="P67" i="4" s="1"/>
  <c r="J92" i="4"/>
  <c r="J67" i="4" s="1"/>
  <c r="P298" i="4"/>
  <c r="J298" i="4"/>
  <c r="P385" i="4"/>
  <c r="P363" i="4" s="1"/>
  <c r="J385" i="4"/>
  <c r="J363" i="4" s="1"/>
  <c r="P38" i="4"/>
  <c r="J38" i="4"/>
  <c r="O97" i="4"/>
  <c r="O72" i="4" s="1"/>
  <c r="O92" i="4"/>
  <c r="O67" i="4" s="1"/>
  <c r="Z436" i="4"/>
  <c r="AF436" i="4"/>
  <c r="N79" i="4"/>
  <c r="W115" i="4"/>
  <c r="W114" i="4"/>
  <c r="Q79" i="4"/>
  <c r="Z79" i="4"/>
  <c r="AL79" i="4"/>
  <c r="W80" i="4"/>
  <c r="P79" i="4"/>
  <c r="T79" i="4"/>
  <c r="AF79" i="4"/>
  <c r="AL100" i="4"/>
  <c r="AL101" i="4"/>
  <c r="Z100" i="4"/>
  <c r="Z101" i="4"/>
  <c r="Q514" i="4"/>
  <c r="Q100" i="4" s="1"/>
  <c r="Q101" i="4"/>
  <c r="AF100" i="4"/>
  <c r="AF101" i="4"/>
  <c r="T100" i="4"/>
  <c r="T101" i="4"/>
  <c r="P514" i="4"/>
  <c r="P101" i="4"/>
  <c r="AL52" i="4"/>
  <c r="AL53" i="4"/>
  <c r="AF52" i="4"/>
  <c r="AF53" i="4"/>
  <c r="Z52" i="4"/>
  <c r="Z53" i="4"/>
  <c r="Q52" i="4"/>
  <c r="Q53" i="4"/>
  <c r="AI52" i="4"/>
  <c r="AI53" i="4"/>
  <c r="AC52" i="4"/>
  <c r="AC53" i="4"/>
  <c r="T52" i="4"/>
  <c r="T53" i="4"/>
  <c r="P53" i="4"/>
  <c r="AC239" i="4"/>
  <c r="AC221" i="4" s="1"/>
  <c r="AC33" i="4"/>
  <c r="O432" i="4"/>
  <c r="P432" i="4"/>
  <c r="Q432" i="4"/>
  <c r="T432" i="4"/>
  <c r="W432" i="4"/>
  <c r="Z432" i="4"/>
  <c r="AC432" i="4"/>
  <c r="AF432" i="4"/>
  <c r="AI432" i="4"/>
  <c r="AL432" i="4"/>
  <c r="N432" i="4"/>
  <c r="AL430" i="4"/>
  <c r="Q429" i="4"/>
  <c r="Q407" i="4" s="1"/>
  <c r="T429" i="4"/>
  <c r="T407" i="4" s="1"/>
  <c r="W429" i="4"/>
  <c r="W407" i="4" s="1"/>
  <c r="Z429" i="4"/>
  <c r="Z407" i="4" s="1"/>
  <c r="AF429" i="4"/>
  <c r="AF407" i="4" s="1"/>
  <c r="AL429" i="4"/>
  <c r="AL407" i="4" s="1"/>
  <c r="Q424" i="4"/>
  <c r="T424" i="4"/>
  <c r="W424" i="4"/>
  <c r="Z424" i="4"/>
  <c r="AC424" i="4"/>
  <c r="AF424" i="4"/>
  <c r="AL424" i="4"/>
  <c r="Q390" i="4"/>
  <c r="T390" i="4"/>
  <c r="W390" i="4"/>
  <c r="Z390" i="4"/>
  <c r="AF390" i="4"/>
  <c r="AL390" i="4"/>
  <c r="P640" i="4"/>
  <c r="Q640" i="4"/>
  <c r="Q389" i="4" s="1"/>
  <c r="T389" i="4"/>
  <c r="Z389" i="4"/>
  <c r="AF389" i="4"/>
  <c r="AL389" i="4"/>
  <c r="AO640" i="4"/>
  <c r="AO389" i="4" s="1"/>
  <c r="AO359" i="4" s="1"/>
  <c r="AP640" i="4"/>
  <c r="AP389" i="4" s="1"/>
  <c r="AP359" i="4" s="1"/>
  <c r="AQ640" i="4"/>
  <c r="AQ389" i="4" s="1"/>
  <c r="AQ359" i="4" s="1"/>
  <c r="AR640" i="4"/>
  <c r="AR389" i="4" s="1"/>
  <c r="AR359" i="4" s="1"/>
  <c r="AS640" i="4"/>
  <c r="AS389" i="4" s="1"/>
  <c r="AS359" i="4" s="1"/>
  <c r="AT640" i="4"/>
  <c r="AT389" i="4" s="1"/>
  <c r="AT359" i="4" s="1"/>
  <c r="N640" i="4"/>
  <c r="P638" i="4"/>
  <c r="Q638" i="4"/>
  <c r="Q388" i="4" s="1"/>
  <c r="T388" i="4"/>
  <c r="Z388" i="4"/>
  <c r="AF388" i="4"/>
  <c r="AL388" i="4"/>
  <c r="AO638" i="4"/>
  <c r="AP638" i="4"/>
  <c r="AQ638" i="4"/>
  <c r="AR638" i="4"/>
  <c r="AS638" i="4"/>
  <c r="AT638" i="4"/>
  <c r="N638" i="4"/>
  <c r="N624" i="4"/>
  <c r="H624" i="4" s="1"/>
  <c r="AL338" i="4"/>
  <c r="AL313" i="4" s="1"/>
  <c r="AO338" i="4"/>
  <c r="AP338" i="4"/>
  <c r="AQ338" i="4"/>
  <c r="AR338" i="4"/>
  <c r="AS338" i="4"/>
  <c r="AT338" i="4"/>
  <c r="AC611" i="4"/>
  <c r="T329" i="4"/>
  <c r="Z329" i="4"/>
  <c r="AF329" i="4"/>
  <c r="AL329" i="4"/>
  <c r="Q329" i="4"/>
  <c r="O603" i="4"/>
  <c r="P603" i="4"/>
  <c r="Q603" i="4"/>
  <c r="Q324" i="4" s="1"/>
  <c r="T324" i="4"/>
  <c r="Z324" i="4"/>
  <c r="AF324" i="4"/>
  <c r="AL324" i="4"/>
  <c r="AO324" i="4"/>
  <c r="AP324" i="4"/>
  <c r="AQ324" i="4"/>
  <c r="AR324" i="4"/>
  <c r="AS324" i="4"/>
  <c r="AT324" i="4"/>
  <c r="N601" i="4"/>
  <c r="H601" i="4" s="1"/>
  <c r="T281" i="4"/>
  <c r="Z281" i="4"/>
  <c r="AF281" i="4"/>
  <c r="AL281" i="4"/>
  <c r="Q280" i="4"/>
  <c r="T280" i="4"/>
  <c r="W280" i="4"/>
  <c r="Z280" i="4"/>
  <c r="AC280" i="4"/>
  <c r="AF280" i="4"/>
  <c r="Q279" i="4"/>
  <c r="T279" i="4"/>
  <c r="W279" i="4"/>
  <c r="Z279" i="4"/>
  <c r="AC279" i="4"/>
  <c r="AF279" i="4"/>
  <c r="Q278" i="4"/>
  <c r="T278" i="4"/>
  <c r="W278" i="4"/>
  <c r="Z278" i="4"/>
  <c r="AF278" i="4"/>
  <c r="AL278" i="4"/>
  <c r="AO278" i="4"/>
  <c r="AP278" i="4"/>
  <c r="AQ278" i="4"/>
  <c r="AR278" i="4"/>
  <c r="AS278" i="4"/>
  <c r="AT278" i="4"/>
  <c r="Q277" i="4"/>
  <c r="T277" i="4"/>
  <c r="W277" i="4"/>
  <c r="Z277" i="4"/>
  <c r="AF277" i="4"/>
  <c r="Q276" i="4"/>
  <c r="T276" i="4"/>
  <c r="W276" i="4"/>
  <c r="Z276" i="4"/>
  <c r="AF276" i="4"/>
  <c r="AL276" i="4"/>
  <c r="Q269" i="4"/>
  <c r="T269" i="4"/>
  <c r="W269" i="4"/>
  <c r="Z269" i="4"/>
  <c r="AC269" i="4"/>
  <c r="AF269" i="4"/>
  <c r="AI269" i="4"/>
  <c r="AL269" i="4"/>
  <c r="AP263" i="4"/>
  <c r="AQ263" i="4"/>
  <c r="AS263" i="4"/>
  <c r="AT263" i="4"/>
  <c r="Q267" i="4"/>
  <c r="T267" i="4"/>
  <c r="W267" i="4"/>
  <c r="Z267" i="4"/>
  <c r="AC267" i="4"/>
  <c r="AF267" i="4"/>
  <c r="AL267" i="4"/>
  <c r="Q266" i="4"/>
  <c r="T266" i="4"/>
  <c r="W266" i="4"/>
  <c r="Z266" i="4"/>
  <c r="AF266" i="4"/>
  <c r="Q265" i="4"/>
  <c r="T265" i="4"/>
  <c r="W265" i="4"/>
  <c r="Z265" i="4"/>
  <c r="AF265" i="4"/>
  <c r="AL265" i="4"/>
  <c r="AO263" i="4"/>
  <c r="AR263" i="4"/>
  <c r="AU572" i="4"/>
  <c r="P576" i="4"/>
  <c r="Q245" i="4"/>
  <c r="T245" i="4"/>
  <c r="Z245" i="4"/>
  <c r="AF245" i="4"/>
  <c r="AL245" i="4"/>
  <c r="N576" i="4"/>
  <c r="Q244" i="4"/>
  <c r="T244" i="4"/>
  <c r="W244" i="4"/>
  <c r="Z244" i="4"/>
  <c r="AF244" i="4"/>
  <c r="AL244" i="4"/>
  <c r="P574" i="4"/>
  <c r="P573" i="4" s="1"/>
  <c r="Q574" i="4"/>
  <c r="T243" i="4"/>
  <c r="Z243" i="4"/>
  <c r="AF243" i="4"/>
  <c r="AL243" i="4"/>
  <c r="AO574" i="4"/>
  <c r="AP574" i="4"/>
  <c r="AQ574" i="4"/>
  <c r="AR574" i="4"/>
  <c r="AS574" i="4"/>
  <c r="AT574" i="4"/>
  <c r="N574" i="4"/>
  <c r="N573" i="4" s="1"/>
  <c r="T210" i="4"/>
  <c r="W210" i="4"/>
  <c r="AC210" i="4"/>
  <c r="AF210" i="4"/>
  <c r="AI210" i="4"/>
  <c r="AL210" i="4"/>
  <c r="AO567" i="4"/>
  <c r="AO210" i="4" s="1"/>
  <c r="AP567" i="4"/>
  <c r="AP210" i="4" s="1"/>
  <c r="AQ567" i="4"/>
  <c r="AQ210" i="4" s="1"/>
  <c r="AR567" i="4"/>
  <c r="AR210" i="4" s="1"/>
  <c r="AS567" i="4"/>
  <c r="AS210" i="4" s="1"/>
  <c r="AT567" i="4"/>
  <c r="AT210" i="4" s="1"/>
  <c r="Q210" i="4"/>
  <c r="T197" i="4"/>
  <c r="W197" i="4"/>
  <c r="Z197" i="4"/>
  <c r="AF197" i="4"/>
  <c r="AL197" i="4"/>
  <c r="AO561" i="4"/>
  <c r="AP561" i="4"/>
  <c r="AQ561" i="4"/>
  <c r="AR561" i="4"/>
  <c r="AS561" i="4"/>
  <c r="AT561" i="4"/>
  <c r="Q561" i="4"/>
  <c r="Q197" i="4" s="1"/>
  <c r="O550" i="4"/>
  <c r="I550" i="4" s="1"/>
  <c r="P550" i="4"/>
  <c r="AO550" i="4"/>
  <c r="AO183" i="4" s="1"/>
  <c r="AP550" i="4"/>
  <c r="AP183" i="4" s="1"/>
  <c r="AQ550" i="4"/>
  <c r="AQ183" i="4" s="1"/>
  <c r="AR550" i="4"/>
  <c r="AR183" i="4" s="1"/>
  <c r="AS550" i="4"/>
  <c r="AS183" i="4" s="1"/>
  <c r="AT550" i="4"/>
  <c r="AT183" i="4" s="1"/>
  <c r="N515" i="4"/>
  <c r="H515" i="4" s="1"/>
  <c r="P517" i="4"/>
  <c r="J517" i="4" s="1"/>
  <c r="J102" i="4" s="1"/>
  <c r="Q517" i="4"/>
  <c r="N517" i="4"/>
  <c r="Q243" i="4" l="1"/>
  <c r="Q573" i="4"/>
  <c r="Q242" i="4" s="1"/>
  <c r="AT425" i="4"/>
  <c r="H79" i="4"/>
  <c r="H342" i="4"/>
  <c r="H323" i="4"/>
  <c r="H101" i="4"/>
  <c r="AR243" i="4"/>
  <c r="AR573" i="4"/>
  <c r="AR572" i="4" s="1"/>
  <c r="AQ243" i="4"/>
  <c r="AQ573" i="4"/>
  <c r="AQ572" i="4" s="1"/>
  <c r="J550" i="4"/>
  <c r="J183" i="4" s="1"/>
  <c r="P548" i="4"/>
  <c r="J548" i="4" s="1"/>
  <c r="AP243" i="4"/>
  <c r="AP573" i="4"/>
  <c r="AP572" i="4" s="1"/>
  <c r="AO243" i="4"/>
  <c r="AO573" i="4"/>
  <c r="AO572" i="4" s="1"/>
  <c r="AT243" i="4"/>
  <c r="AT573" i="4"/>
  <c r="AT572" i="4" s="1"/>
  <c r="AS243" i="4"/>
  <c r="AS573" i="4"/>
  <c r="AS572" i="4" s="1"/>
  <c r="AC338" i="4"/>
  <c r="AC313" i="4" s="1"/>
  <c r="Z338" i="4"/>
  <c r="Z313" i="4" s="1"/>
  <c r="W338" i="4"/>
  <c r="W313" i="4" s="1"/>
  <c r="T338" i="4"/>
  <c r="T313" i="4" s="1"/>
  <c r="Q338" i="4"/>
  <c r="Q313" i="4" s="1"/>
  <c r="I183" i="4"/>
  <c r="AF338" i="4"/>
  <c r="AF313" i="4" s="1"/>
  <c r="AI338" i="4"/>
  <c r="AI313" i="4" s="1"/>
  <c r="P52" i="4"/>
  <c r="I97" i="4"/>
  <c r="I72" i="4" s="1"/>
  <c r="I79" i="4"/>
  <c r="I92" i="4"/>
  <c r="I67" i="4" s="1"/>
  <c r="P245" i="4"/>
  <c r="J576" i="4"/>
  <c r="J245" i="4" s="1"/>
  <c r="P244" i="4"/>
  <c r="J244" i="4"/>
  <c r="P267" i="4"/>
  <c r="J267" i="4"/>
  <c r="P276" i="4"/>
  <c r="J276" i="4"/>
  <c r="P388" i="4"/>
  <c r="J638" i="4"/>
  <c r="J388" i="4" s="1"/>
  <c r="P266" i="4"/>
  <c r="J266" i="4"/>
  <c r="P269" i="4"/>
  <c r="J269" i="4"/>
  <c r="P279" i="4"/>
  <c r="J279" i="4"/>
  <c r="P338" i="4"/>
  <c r="P313" i="4" s="1"/>
  <c r="P243" i="4"/>
  <c r="J574" i="4"/>
  <c r="J243" i="4" s="1"/>
  <c r="P280" i="4"/>
  <c r="J280" i="4"/>
  <c r="P324" i="4"/>
  <c r="J603" i="4"/>
  <c r="J324" i="4" s="1"/>
  <c r="P278" i="4"/>
  <c r="J278" i="4"/>
  <c r="P429" i="4"/>
  <c r="P407" i="4" s="1"/>
  <c r="J429" i="4"/>
  <c r="J407" i="4" s="1"/>
  <c r="P100" i="4"/>
  <c r="J514" i="4"/>
  <c r="J100" i="4" s="1"/>
  <c r="P265" i="4"/>
  <c r="J265" i="4"/>
  <c r="P390" i="4"/>
  <c r="J390" i="4"/>
  <c r="P281" i="4"/>
  <c r="J581" i="4"/>
  <c r="J281" i="4" s="1"/>
  <c r="P389" i="4"/>
  <c r="J640" i="4"/>
  <c r="J389" i="4" s="1"/>
  <c r="P277" i="4"/>
  <c r="J277" i="4"/>
  <c r="P424" i="4"/>
  <c r="J659" i="4"/>
  <c r="J424" i="4" s="1"/>
  <c r="N102" i="4"/>
  <c r="H517" i="4"/>
  <c r="N243" i="4"/>
  <c r="H574" i="4"/>
  <c r="O280" i="4"/>
  <c r="N389" i="4"/>
  <c r="H640" i="4"/>
  <c r="O390" i="4"/>
  <c r="N244" i="4"/>
  <c r="N245" i="4"/>
  <c r="H576" i="4"/>
  <c r="O269" i="4"/>
  <c r="O277" i="4"/>
  <c r="O324" i="4"/>
  <c r="I603" i="4"/>
  <c r="H611" i="4"/>
  <c r="O338" i="4"/>
  <c r="O313" i="4" s="1"/>
  <c r="N388" i="4"/>
  <c r="H638" i="4"/>
  <c r="N424" i="4"/>
  <c r="H659" i="4"/>
  <c r="O429" i="4"/>
  <c r="O407" i="4" s="1"/>
  <c r="N342" i="4"/>
  <c r="N623" i="4"/>
  <c r="N338" i="4"/>
  <c r="N313" i="4" s="1"/>
  <c r="N600" i="4"/>
  <c r="N323" i="4"/>
  <c r="W329" i="4"/>
  <c r="AL183" i="4"/>
  <c r="Z183" i="4"/>
  <c r="T183" i="4"/>
  <c r="P183" i="4"/>
  <c r="AF183" i="4"/>
  <c r="W183" i="4"/>
  <c r="Q183" i="4"/>
  <c r="O548" i="4"/>
  <c r="I548" i="4" s="1"/>
  <c r="O183" i="4"/>
  <c r="AL387" i="4"/>
  <c r="T99" i="4"/>
  <c r="T102" i="4"/>
  <c r="P513" i="4"/>
  <c r="P512" i="4" s="1"/>
  <c r="P102" i="4"/>
  <c r="AR100" i="4"/>
  <c r="AR59" i="4" s="1"/>
  <c r="AR101" i="4"/>
  <c r="AP100" i="4"/>
  <c r="AP59" i="4" s="1"/>
  <c r="AP101" i="4"/>
  <c r="W79" i="4"/>
  <c r="AF99" i="4"/>
  <c r="AF102" i="4"/>
  <c r="AT100" i="4"/>
  <c r="AT59" i="4" s="1"/>
  <c r="AT101" i="4"/>
  <c r="AL99" i="4"/>
  <c r="AL102" i="4"/>
  <c r="Z99" i="4"/>
  <c r="Z102" i="4"/>
  <c r="Q513" i="4"/>
  <c r="Q512" i="4" s="1"/>
  <c r="Q102" i="4"/>
  <c r="N514" i="4"/>
  <c r="N513" i="4" s="1"/>
  <c r="N512" i="4" s="1"/>
  <c r="N101" i="4"/>
  <c r="AS100" i="4"/>
  <c r="AS59" i="4" s="1"/>
  <c r="AS101" i="4"/>
  <c r="AQ100" i="4"/>
  <c r="AQ59" i="4" s="1"/>
  <c r="AQ101" i="4"/>
  <c r="AO100" i="4"/>
  <c r="AO59" i="4" s="1"/>
  <c r="AO101" i="4"/>
  <c r="AQ637" i="4"/>
  <c r="AQ636" i="4" s="1"/>
  <c r="AC277" i="4"/>
  <c r="AI277" i="4"/>
  <c r="T387" i="4"/>
  <c r="N637" i="4"/>
  <c r="N636" i="4" s="1"/>
  <c r="N635" i="4" s="1"/>
  <c r="AP637" i="4"/>
  <c r="AP636" i="4" s="1"/>
  <c r="AO637" i="4"/>
  <c r="AO636" i="4" s="1"/>
  <c r="P637" i="4"/>
  <c r="J573" i="4"/>
  <c r="J242" i="4" s="1"/>
  <c r="AR637" i="4"/>
  <c r="AR636" i="4" s="1"/>
  <c r="Q637" i="4"/>
  <c r="Q636" i="4" s="1"/>
  <c r="Q635" i="4" s="1"/>
  <c r="AS637" i="4"/>
  <c r="AS636" i="4" s="1"/>
  <c r="AT637" i="4"/>
  <c r="AT636" i="4" s="1"/>
  <c r="Q275" i="4"/>
  <c r="J275" i="4"/>
  <c r="H573" i="4"/>
  <c r="W275" i="4"/>
  <c r="J637" i="4" l="1"/>
  <c r="J387" i="4" s="1"/>
  <c r="P636" i="4"/>
  <c r="P635" i="4" s="1"/>
  <c r="H623" i="4"/>
  <c r="H341" i="4" s="1"/>
  <c r="N622" i="4"/>
  <c r="H622" i="4" s="1"/>
  <c r="J255" i="4"/>
  <c r="H389" i="4"/>
  <c r="H242" i="4"/>
  <c r="H245" i="4"/>
  <c r="H244" i="4"/>
  <c r="H243" i="4"/>
  <c r="H338" i="4"/>
  <c r="H313" i="4" s="1"/>
  <c r="H424" i="4"/>
  <c r="H102" i="4"/>
  <c r="H388" i="4"/>
  <c r="I429" i="4"/>
  <c r="I407" i="4" s="1"/>
  <c r="I324" i="4"/>
  <c r="J259" i="4"/>
  <c r="I390" i="4"/>
  <c r="I277" i="4"/>
  <c r="J256" i="4"/>
  <c r="I269" i="4"/>
  <c r="J338" i="4"/>
  <c r="J313" i="4" s="1"/>
  <c r="J337" i="4"/>
  <c r="J312" i="4" s="1"/>
  <c r="I280" i="4"/>
  <c r="I338" i="4"/>
  <c r="I313" i="4" s="1"/>
  <c r="P99" i="4"/>
  <c r="J513" i="4"/>
  <c r="W328" i="4"/>
  <c r="Q99" i="4"/>
  <c r="N387" i="4"/>
  <c r="H637" i="4"/>
  <c r="N322" i="4"/>
  <c r="H600" i="4"/>
  <c r="N100" i="4"/>
  <c r="H514" i="4"/>
  <c r="H610" i="4"/>
  <c r="T386" i="4"/>
  <c r="Q572" i="4"/>
  <c r="Q571" i="4" s="1"/>
  <c r="Q570" i="4" s="1"/>
  <c r="AL386" i="4"/>
  <c r="Z386" i="4"/>
  <c r="Z387" i="4"/>
  <c r="AF386" i="4"/>
  <c r="AF387" i="4"/>
  <c r="Q387" i="4"/>
  <c r="P387" i="4"/>
  <c r="J274" i="4"/>
  <c r="P275" i="4"/>
  <c r="AF275" i="4"/>
  <c r="Z275" i="4"/>
  <c r="T275" i="4"/>
  <c r="AF241" i="4"/>
  <c r="AF242" i="4"/>
  <c r="Z241" i="4"/>
  <c r="Z242" i="4"/>
  <c r="P572" i="4"/>
  <c r="P571" i="4" s="1"/>
  <c r="P570" i="4" s="1"/>
  <c r="P242" i="4"/>
  <c r="T241" i="4"/>
  <c r="T242" i="4"/>
  <c r="N572" i="4"/>
  <c r="N242" i="4"/>
  <c r="AL241" i="4"/>
  <c r="AL242" i="4"/>
  <c r="Q248" i="4"/>
  <c r="T248" i="4"/>
  <c r="W248" i="4"/>
  <c r="W216" i="4" s="1"/>
  <c r="Z248" i="4"/>
  <c r="AF248" i="4"/>
  <c r="AL248" i="4"/>
  <c r="Q249" i="4"/>
  <c r="T249" i="4"/>
  <c r="Z249" i="4"/>
  <c r="AF249" i="4"/>
  <c r="AL249" i="4"/>
  <c r="Q250" i="4"/>
  <c r="T250" i="4"/>
  <c r="W250" i="4"/>
  <c r="Z250" i="4"/>
  <c r="AC250" i="4"/>
  <c r="AI250" i="4"/>
  <c r="AL250" i="4"/>
  <c r="Q235" i="4"/>
  <c r="Q218" i="4" s="1"/>
  <c r="T235" i="4"/>
  <c r="T218" i="4" s="1"/>
  <c r="W235" i="4"/>
  <c r="W218" i="4" s="1"/>
  <c r="Z235" i="4"/>
  <c r="Z218" i="4" s="1"/>
  <c r="AF235" i="4"/>
  <c r="AF218" i="4" s="1"/>
  <c r="AL235" i="4"/>
  <c r="Q234" i="4"/>
  <c r="Q217" i="4" s="1"/>
  <c r="T234" i="4"/>
  <c r="T217" i="4" s="1"/>
  <c r="W234" i="4"/>
  <c r="W217" i="4" s="1"/>
  <c r="Z234" i="4"/>
  <c r="Z217" i="4" s="1"/>
  <c r="AF234" i="4"/>
  <c r="AF217" i="4" s="1"/>
  <c r="AL234" i="4"/>
  <c r="Q233" i="4"/>
  <c r="T233" i="4"/>
  <c r="Z233" i="4"/>
  <c r="AC233" i="4"/>
  <c r="AF233" i="4"/>
  <c r="AI233" i="4"/>
  <c r="AL233" i="4"/>
  <c r="Q232" i="4"/>
  <c r="T232" i="4"/>
  <c r="W232" i="4"/>
  <c r="Z232" i="4"/>
  <c r="AC232" i="4"/>
  <c r="AF232" i="4"/>
  <c r="AI232" i="4"/>
  <c r="AL232" i="4"/>
  <c r="N571" i="4" l="1"/>
  <c r="H572" i="4"/>
  <c r="J99" i="4"/>
  <c r="J512" i="4"/>
  <c r="I337" i="4"/>
  <c r="I312" i="4" s="1"/>
  <c r="H329" i="4"/>
  <c r="H100" i="4"/>
  <c r="H322" i="4"/>
  <c r="H337" i="4"/>
  <c r="H312" i="4" s="1"/>
  <c r="H233" i="4"/>
  <c r="H387" i="4"/>
  <c r="AI276" i="4"/>
  <c r="Q386" i="4"/>
  <c r="Q241" i="4"/>
  <c r="Z216" i="4"/>
  <c r="P233" i="4"/>
  <c r="J233" i="4"/>
  <c r="P386" i="4"/>
  <c r="J636" i="4"/>
  <c r="J386" i="4" s="1"/>
  <c r="P248" i="4"/>
  <c r="J248" i="4"/>
  <c r="P241" i="4"/>
  <c r="J572" i="4"/>
  <c r="J241" i="4" s="1"/>
  <c r="P249" i="4"/>
  <c r="J249" i="4"/>
  <c r="P235" i="4"/>
  <c r="P218" i="4" s="1"/>
  <c r="J235" i="4"/>
  <c r="J218" i="4" s="1"/>
  <c r="P232" i="4"/>
  <c r="J232" i="4"/>
  <c r="P234" i="4"/>
  <c r="P217" i="4" s="1"/>
  <c r="J234" i="4"/>
  <c r="J217" i="4" s="1"/>
  <c r="P250" i="4"/>
  <c r="J250" i="4"/>
  <c r="N233" i="4"/>
  <c r="O235" i="4"/>
  <c r="O218" i="4" s="1"/>
  <c r="O250" i="4"/>
  <c r="N99" i="4"/>
  <c r="H513" i="4"/>
  <c r="H512" i="4" s="1"/>
  <c r="N232" i="4"/>
  <c r="O232" i="4"/>
  <c r="O233" i="4"/>
  <c r="N241" i="4"/>
  <c r="AF216" i="4"/>
  <c r="Q216" i="4"/>
  <c r="T274" i="4"/>
  <c r="Z274" i="4"/>
  <c r="AF274" i="4"/>
  <c r="P274" i="4"/>
  <c r="T216" i="4"/>
  <c r="N570" i="4" l="1"/>
  <c r="H571" i="4"/>
  <c r="H570" i="4" s="1"/>
  <c r="H232" i="4"/>
  <c r="H250" i="4"/>
  <c r="H241" i="4"/>
  <c r="H99" i="4"/>
  <c r="P216" i="4"/>
  <c r="J216" i="4"/>
  <c r="I232" i="4"/>
  <c r="I233" i="4"/>
  <c r="I250" i="4"/>
  <c r="I235" i="4"/>
  <c r="I218" i="4" s="1"/>
  <c r="N250" i="4"/>
  <c r="AO452" i="4"/>
  <c r="AP452" i="4"/>
  <c r="AQ452" i="4"/>
  <c r="AR452" i="4"/>
  <c r="AS452" i="4"/>
  <c r="AT452" i="4"/>
  <c r="J453" i="4"/>
  <c r="Q450" i="4"/>
  <c r="T450" i="4"/>
  <c r="W450" i="4"/>
  <c r="Z450" i="4"/>
  <c r="AF450" i="4"/>
  <c r="AL450" i="4"/>
  <c r="AO450" i="4"/>
  <c r="AP450" i="4"/>
  <c r="AQ450" i="4"/>
  <c r="AR450" i="4"/>
  <c r="AS450" i="4"/>
  <c r="AT450" i="4"/>
  <c r="H453" i="4" l="1"/>
  <c r="I453" i="4"/>
  <c r="N130" i="4"/>
  <c r="N453" i="4"/>
  <c r="AF453" i="4"/>
  <c r="W453" i="4"/>
  <c r="Q453" i="4"/>
  <c r="O453" i="4"/>
  <c r="AL453" i="4"/>
  <c r="Z453" i="4"/>
  <c r="T453" i="4"/>
  <c r="J452" i="4"/>
  <c r="P453" i="4"/>
  <c r="O586" i="4"/>
  <c r="O585" i="4" s="1"/>
  <c r="J586" i="4"/>
  <c r="J297" i="4" s="1"/>
  <c r="J257" i="4" s="1"/>
  <c r="Q299" i="4"/>
  <c r="AL299" i="4"/>
  <c r="AU586" i="4"/>
  <c r="N287" i="4"/>
  <c r="O287" i="4"/>
  <c r="AI291" i="4"/>
  <c r="AI292" i="4"/>
  <c r="AI293" i="4"/>
  <c r="J268" i="4"/>
  <c r="J258" i="4" s="1"/>
  <c r="AC268" i="4"/>
  <c r="AI268" i="4"/>
  <c r="N268" i="4"/>
  <c r="H130" i="4" l="1"/>
  <c r="H300" i="4"/>
  <c r="H452" i="4"/>
  <c r="H267" i="4"/>
  <c r="AO276" i="4"/>
  <c r="AT276" i="4"/>
  <c r="AS276" i="4"/>
  <c r="AR276" i="4"/>
  <c r="AQ276" i="4"/>
  <c r="AP276" i="4"/>
  <c r="I452" i="4"/>
  <c r="I162" i="4"/>
  <c r="N581" i="4"/>
  <c r="N580" i="4" s="1"/>
  <c r="T299" i="4"/>
  <c r="P450" i="4"/>
  <c r="J450" i="4"/>
  <c r="J447" i="4" s="1"/>
  <c r="N267" i="4"/>
  <c r="O268" i="4"/>
  <c r="N277" i="4"/>
  <c r="O279" i="4"/>
  <c r="O298" i="4"/>
  <c r="O300" i="4"/>
  <c r="H585" i="4"/>
  <c r="H586" i="4"/>
  <c r="N298" i="4"/>
  <c r="O267" i="4"/>
  <c r="N269" i="4"/>
  <c r="N279" i="4"/>
  <c r="N258" i="4" s="1"/>
  <c r="N280" i="4"/>
  <c r="N300" i="4"/>
  <c r="O297" i="4"/>
  <c r="I586" i="4"/>
  <c r="O450" i="4"/>
  <c r="N450" i="4"/>
  <c r="N452" i="4"/>
  <c r="P452" i="4"/>
  <c r="T452" i="4"/>
  <c r="T447" i="4" s="1"/>
  <c r="Z452" i="4"/>
  <c r="Z447" i="4" s="1"/>
  <c r="AL452" i="4"/>
  <c r="O452" i="4"/>
  <c r="Q452" i="4"/>
  <c r="Q447" i="4" s="1"/>
  <c r="W452" i="4"/>
  <c r="W447" i="4" s="1"/>
  <c r="AF452" i="4"/>
  <c r="AF447" i="4" s="1"/>
  <c r="O162" i="4"/>
  <c r="AI299" i="4"/>
  <c r="AF299" i="4"/>
  <c r="AI294" i="4"/>
  <c r="W268" i="4"/>
  <c r="Q268" i="4"/>
  <c r="AS585" i="4"/>
  <c r="AS584" i="4" s="1"/>
  <c r="AS583" i="4" s="1"/>
  <c r="AS579" i="4" s="1"/>
  <c r="AS297" i="4"/>
  <c r="AQ585" i="4"/>
  <c r="AQ584" i="4" s="1"/>
  <c r="AQ583" i="4" s="1"/>
  <c r="AQ579" i="4" s="1"/>
  <c r="AQ297" i="4"/>
  <c r="AO585" i="4"/>
  <c r="AO584" i="4" s="1"/>
  <c r="AO583" i="4" s="1"/>
  <c r="AO579" i="4" s="1"/>
  <c r="AO297" i="4"/>
  <c r="AL295" i="4"/>
  <c r="AL297" i="4"/>
  <c r="Z296" i="4"/>
  <c r="Z297" i="4"/>
  <c r="Q296" i="4"/>
  <c r="Q297" i="4"/>
  <c r="AL263" i="4"/>
  <c r="AL264" i="4"/>
  <c r="AF268" i="4"/>
  <c r="Z268" i="4"/>
  <c r="T268" i="4"/>
  <c r="J264" i="4"/>
  <c r="P268" i="4"/>
  <c r="AT585" i="4"/>
  <c r="AT584" i="4" s="1"/>
  <c r="AT583" i="4" s="1"/>
  <c r="AT579" i="4" s="1"/>
  <c r="AT297" i="4"/>
  <c r="AR585" i="4"/>
  <c r="AR584" i="4" s="1"/>
  <c r="AR583" i="4" s="1"/>
  <c r="AR579" i="4" s="1"/>
  <c r="AR297" i="4"/>
  <c r="AP585" i="4"/>
  <c r="AP584" i="4" s="1"/>
  <c r="AP583" i="4" s="1"/>
  <c r="AP579" i="4" s="1"/>
  <c r="AP297" i="4"/>
  <c r="N297" i="4"/>
  <c r="AF296" i="4"/>
  <c r="AF297" i="4"/>
  <c r="T296" i="4"/>
  <c r="T297" i="4"/>
  <c r="P297" i="4"/>
  <c r="AI285" i="4"/>
  <c r="AC285" i="4"/>
  <c r="W299" i="4"/>
  <c r="AC299" i="4"/>
  <c r="Z299" i="4"/>
  <c r="I585" i="4"/>
  <c r="I266" i="4"/>
  <c r="I256" i="4" s="1"/>
  <c r="H580" i="4" l="1"/>
  <c r="H450" i="4"/>
  <c r="H447" i="4" s="1"/>
  <c r="H298" i="4"/>
  <c r="H279" i="4"/>
  <c r="H258" i="4" s="1"/>
  <c r="H297" i="4"/>
  <c r="H277" i="4"/>
  <c r="H276" i="4"/>
  <c r="H296" i="4"/>
  <c r="H269" i="4"/>
  <c r="H265" i="4"/>
  <c r="H280" i="4"/>
  <c r="I450" i="4"/>
  <c r="I447" i="4" s="1"/>
  <c r="I268" i="4"/>
  <c r="I267" i="4"/>
  <c r="I298" i="4"/>
  <c r="I259" i="4" s="1"/>
  <c r="I296" i="4"/>
  <c r="I297" i="4"/>
  <c r="I279" i="4"/>
  <c r="I300" i="4"/>
  <c r="P299" i="4"/>
  <c r="J588" i="4"/>
  <c r="J299" i="4" s="1"/>
  <c r="P296" i="4"/>
  <c r="J585" i="4"/>
  <c r="J296" i="4" s="1"/>
  <c r="J254" i="4" s="1"/>
  <c r="P447" i="4"/>
  <c r="N259" i="4"/>
  <c r="N296" i="4"/>
  <c r="N276" i="4"/>
  <c r="O447" i="4"/>
  <c r="N447" i="4"/>
  <c r="AI581" i="4"/>
  <c r="AI580" i="4" s="1"/>
  <c r="O278" i="4"/>
  <c r="O276" i="4"/>
  <c r="O265" i="4"/>
  <c r="O266" i="4"/>
  <c r="N299" i="4"/>
  <c r="O299" i="4"/>
  <c r="O281" i="4"/>
  <c r="AF295" i="4"/>
  <c r="N584" i="4"/>
  <c r="Q584" i="4"/>
  <c r="P584" i="4"/>
  <c r="O584" i="4"/>
  <c r="O296" i="4"/>
  <c r="Q281" i="4"/>
  <c r="N265" i="4"/>
  <c r="T295" i="4"/>
  <c r="AL275" i="4"/>
  <c r="AL254" i="4" s="1"/>
  <c r="P264" i="4"/>
  <c r="T263" i="4"/>
  <c r="T264" i="4"/>
  <c r="T254" i="4" s="1"/>
  <c r="Z263" i="4"/>
  <c r="Z264" i="4"/>
  <c r="Z254" i="4" s="1"/>
  <c r="AF263" i="4"/>
  <c r="AF264" i="4"/>
  <c r="AF254" i="4" s="1"/>
  <c r="Q263" i="4"/>
  <c r="Q264" i="4"/>
  <c r="W263" i="4"/>
  <c r="W264" i="4"/>
  <c r="AI286" i="4"/>
  <c r="AC286" i="4"/>
  <c r="N278" i="4"/>
  <c r="N257" i="4" s="1"/>
  <c r="Z295" i="4"/>
  <c r="H255" i="4" l="1"/>
  <c r="H259" i="4"/>
  <c r="H278" i="4"/>
  <c r="H257" i="4" s="1"/>
  <c r="H275" i="4"/>
  <c r="AC276" i="4"/>
  <c r="AK581" i="4"/>
  <c r="AK580" i="4" s="1"/>
  <c r="AK579" i="4" s="1"/>
  <c r="I276" i="4"/>
  <c r="I265" i="4"/>
  <c r="I278" i="4"/>
  <c r="I257" i="4" s="1"/>
  <c r="I275" i="4"/>
  <c r="I281" i="4"/>
  <c r="I260" i="4" s="1"/>
  <c r="I258" i="4"/>
  <c r="I264" i="4"/>
  <c r="Q583" i="4"/>
  <c r="Q579" i="4" s="1"/>
  <c r="P254" i="4"/>
  <c r="P583" i="4"/>
  <c r="P579" i="4" s="1"/>
  <c r="J584" i="4"/>
  <c r="N255" i="4"/>
  <c r="N275" i="4"/>
  <c r="O260" i="4"/>
  <c r="N583" i="4"/>
  <c r="N579" i="4" s="1"/>
  <c r="H584" i="4"/>
  <c r="N266" i="4"/>
  <c r="N256" i="4" s="1"/>
  <c r="N281" i="4"/>
  <c r="N260" i="4" s="1"/>
  <c r="H581" i="4"/>
  <c r="O583" i="4"/>
  <c r="O579" i="4" s="1"/>
  <c r="I584" i="4"/>
  <c r="O275" i="4"/>
  <c r="O264" i="4"/>
  <c r="Q274" i="4"/>
  <c r="W281" i="4"/>
  <c r="AC281" i="4"/>
  <c r="O517" i="4"/>
  <c r="Q89" i="4"/>
  <c r="T89" i="4"/>
  <c r="W89" i="4"/>
  <c r="Z89" i="4"/>
  <c r="AF89" i="4"/>
  <c r="AL89" i="4"/>
  <c r="Q98" i="4"/>
  <c r="Q73" i="4" s="1"/>
  <c r="T98" i="4"/>
  <c r="T73" i="4" s="1"/>
  <c r="W98" i="4"/>
  <c r="W73" i="4" s="1"/>
  <c r="Z98" i="4"/>
  <c r="Z73" i="4" s="1"/>
  <c r="AF98" i="4"/>
  <c r="AF73" i="4" s="1"/>
  <c r="AL98" i="4"/>
  <c r="Q97" i="4"/>
  <c r="Q72" i="4" s="1"/>
  <c r="T97" i="4"/>
  <c r="T72" i="4" s="1"/>
  <c r="W97" i="4"/>
  <c r="W72" i="4" s="1"/>
  <c r="Z97" i="4"/>
  <c r="Z72" i="4" s="1"/>
  <c r="AC97" i="4"/>
  <c r="AC72" i="4" s="1"/>
  <c r="AF97" i="4"/>
  <c r="AF72" i="4" s="1"/>
  <c r="AL97" i="4"/>
  <c r="Q96" i="4"/>
  <c r="Q71" i="4" s="1"/>
  <c r="T96" i="4"/>
  <c r="T71" i="4" s="1"/>
  <c r="W96" i="4"/>
  <c r="W71" i="4" s="1"/>
  <c r="Z96" i="4"/>
  <c r="Z71" i="4" s="1"/>
  <c r="AF96" i="4"/>
  <c r="AF71" i="4" s="1"/>
  <c r="AL96" i="4"/>
  <c r="Q95" i="4"/>
  <c r="Q70" i="4" s="1"/>
  <c r="T95" i="4"/>
  <c r="T70" i="4" s="1"/>
  <c r="W95" i="4"/>
  <c r="W70" i="4" s="1"/>
  <c r="Z95" i="4"/>
  <c r="Z70" i="4" s="1"/>
  <c r="AF95" i="4"/>
  <c r="AF70" i="4" s="1"/>
  <c r="AL95" i="4"/>
  <c r="Q94" i="4"/>
  <c r="Q69" i="4" s="1"/>
  <c r="T94" i="4"/>
  <c r="T69" i="4" s="1"/>
  <c r="W94" i="4"/>
  <c r="W69" i="4" s="1"/>
  <c r="Z94" i="4"/>
  <c r="Z69" i="4" s="1"/>
  <c r="AF94" i="4"/>
  <c r="AF69" i="4" s="1"/>
  <c r="AL94" i="4"/>
  <c r="Q93" i="4"/>
  <c r="Q68" i="4" s="1"/>
  <c r="T93" i="4"/>
  <c r="T68" i="4" s="1"/>
  <c r="W93" i="4"/>
  <c r="W68" i="4" s="1"/>
  <c r="Z93" i="4"/>
  <c r="Z68" i="4" s="1"/>
  <c r="AL93" i="4"/>
  <c r="AL92" i="4"/>
  <c r="AL67" i="4" s="1"/>
  <c r="Q88" i="4"/>
  <c r="Q63" i="4" s="1"/>
  <c r="T88" i="4"/>
  <c r="T63" i="4" s="1"/>
  <c r="W88" i="4"/>
  <c r="W63" i="4" s="1"/>
  <c r="Z88" i="4"/>
  <c r="Z63" i="4" s="1"/>
  <c r="AF88" i="4"/>
  <c r="AF63" i="4" s="1"/>
  <c r="AL88" i="4"/>
  <c r="Q87" i="4"/>
  <c r="Q62" i="4" s="1"/>
  <c r="T87" i="4"/>
  <c r="T62" i="4" s="1"/>
  <c r="W87" i="4"/>
  <c r="W62" i="4" s="1"/>
  <c r="Z87" i="4"/>
  <c r="Z62" i="4" s="1"/>
  <c r="AF87" i="4"/>
  <c r="AF62" i="4" s="1"/>
  <c r="AL87" i="4"/>
  <c r="AL62" i="4" s="1"/>
  <c r="Q86" i="4"/>
  <c r="Q61" i="4" s="1"/>
  <c r="T86" i="4"/>
  <c r="T61" i="4" s="1"/>
  <c r="W86" i="4"/>
  <c r="Z86" i="4"/>
  <c r="Z61" i="4" s="1"/>
  <c r="AF86" i="4"/>
  <c r="AF61" i="4" s="1"/>
  <c r="AL86" i="4"/>
  <c r="J76" i="4"/>
  <c r="O567" i="4"/>
  <c r="O566" i="4" s="1"/>
  <c r="N567" i="4"/>
  <c r="N566" i="4" s="1"/>
  <c r="H566" i="4" s="1"/>
  <c r="Q209" i="4"/>
  <c r="T209" i="4"/>
  <c r="W209" i="4"/>
  <c r="Z209" i="4"/>
  <c r="AC209" i="4"/>
  <c r="AF209" i="4"/>
  <c r="AI209" i="4"/>
  <c r="Q208" i="4"/>
  <c r="T208" i="4"/>
  <c r="W208" i="4"/>
  <c r="Z208" i="4"/>
  <c r="AC208" i="4"/>
  <c r="AF208" i="4"/>
  <c r="AI208" i="4"/>
  <c r="Q207" i="4"/>
  <c r="T207" i="4"/>
  <c r="W207" i="4"/>
  <c r="Z207" i="4"/>
  <c r="AC207" i="4"/>
  <c r="AF207" i="4"/>
  <c r="AI207" i="4"/>
  <c r="AL207" i="4"/>
  <c r="Q206" i="4"/>
  <c r="T206" i="4"/>
  <c r="W206" i="4"/>
  <c r="Z206" i="4"/>
  <c r="AC206" i="4"/>
  <c r="AF206" i="4"/>
  <c r="AI206" i="4"/>
  <c r="AL206" i="4"/>
  <c r="Q205" i="4"/>
  <c r="T205" i="4"/>
  <c r="W205" i="4"/>
  <c r="Z205" i="4"/>
  <c r="AC205" i="4"/>
  <c r="AF205" i="4"/>
  <c r="AI205" i="4"/>
  <c r="AL205" i="4"/>
  <c r="Q202" i="4"/>
  <c r="T202" i="4"/>
  <c r="W202" i="4"/>
  <c r="Z202" i="4"/>
  <c r="AF202" i="4"/>
  <c r="AL202" i="4"/>
  <c r="AL171" i="4" s="1"/>
  <c r="AO202" i="4"/>
  <c r="AO171" i="4" s="1"/>
  <c r="AP202" i="4"/>
  <c r="AP171" i="4" s="1"/>
  <c r="AQ202" i="4"/>
  <c r="AQ171" i="4" s="1"/>
  <c r="AR202" i="4"/>
  <c r="AR171" i="4" s="1"/>
  <c r="AS202" i="4"/>
  <c r="AS171" i="4" s="1"/>
  <c r="AT202" i="4"/>
  <c r="AT171" i="4" s="1"/>
  <c r="Q200" i="4"/>
  <c r="T200" i="4"/>
  <c r="W200" i="4"/>
  <c r="Z200" i="4"/>
  <c r="AC200" i="4"/>
  <c r="AF200" i="4"/>
  <c r="AI200" i="4"/>
  <c r="AL200" i="4"/>
  <c r="Q201" i="4"/>
  <c r="T201" i="4"/>
  <c r="W201" i="4"/>
  <c r="Z201" i="4"/>
  <c r="AF201" i="4"/>
  <c r="AL201" i="4"/>
  <c r="O556" i="4"/>
  <c r="P556" i="4"/>
  <c r="Q556" i="4"/>
  <c r="Q195" i="4" s="1"/>
  <c r="T195" i="4"/>
  <c r="Z195" i="4"/>
  <c r="AF195" i="4"/>
  <c r="AL195" i="4"/>
  <c r="AL170" i="4" s="1"/>
  <c r="N556" i="4"/>
  <c r="AO554" i="4"/>
  <c r="AO553" i="4" s="1"/>
  <c r="AP554" i="4"/>
  <c r="AP553" i="4" s="1"/>
  <c r="AQ554" i="4"/>
  <c r="AQ553" i="4" s="1"/>
  <c r="AR554" i="4"/>
  <c r="AR553" i="4" s="1"/>
  <c r="AS554" i="4"/>
  <c r="AS553" i="4" s="1"/>
  <c r="AT554" i="4"/>
  <c r="AT553" i="4" s="1"/>
  <c r="AU554" i="4"/>
  <c r="O559" i="4"/>
  <c r="P559" i="4"/>
  <c r="Q559" i="4"/>
  <c r="Q196" i="4" s="1"/>
  <c r="T196" i="4"/>
  <c r="W196" i="4"/>
  <c r="Z196" i="4"/>
  <c r="AF196" i="4"/>
  <c r="AL196" i="4"/>
  <c r="N559" i="4"/>
  <c r="AO556" i="4"/>
  <c r="AP556" i="4"/>
  <c r="AQ556" i="4"/>
  <c r="AR556" i="4"/>
  <c r="AS556" i="4"/>
  <c r="AT556" i="4"/>
  <c r="O561" i="4"/>
  <c r="P561" i="4"/>
  <c r="N561" i="4"/>
  <c r="J192" i="4"/>
  <c r="J173" i="4" s="1"/>
  <c r="AL192" i="4"/>
  <c r="Q189" i="4"/>
  <c r="T189" i="4"/>
  <c r="W189" i="4"/>
  <c r="Z189" i="4"/>
  <c r="AF189" i="4"/>
  <c r="Q188" i="4"/>
  <c r="T188" i="4"/>
  <c r="W188" i="4"/>
  <c r="Z188" i="4"/>
  <c r="AC188" i="4"/>
  <c r="AF188" i="4"/>
  <c r="Q187" i="4"/>
  <c r="T187" i="4"/>
  <c r="W187" i="4"/>
  <c r="Z187" i="4"/>
  <c r="AC187" i="4"/>
  <c r="AF187" i="4"/>
  <c r="Q179" i="4"/>
  <c r="T179" i="4"/>
  <c r="W179" i="4"/>
  <c r="Z179" i="4"/>
  <c r="AC179" i="4"/>
  <c r="AF179" i="4"/>
  <c r="AI179" i="4"/>
  <c r="Q178" i="4"/>
  <c r="T178" i="4"/>
  <c r="W178" i="4"/>
  <c r="Z178" i="4"/>
  <c r="AC178" i="4"/>
  <c r="AF178" i="4"/>
  <c r="AI178" i="4"/>
  <c r="AL178" i="4"/>
  <c r="Q177" i="4"/>
  <c r="T177" i="4"/>
  <c r="Z177" i="4"/>
  <c r="AF177" i="4"/>
  <c r="Q176" i="4"/>
  <c r="T176" i="4"/>
  <c r="W176" i="4"/>
  <c r="Z176" i="4"/>
  <c r="AF176" i="4"/>
  <c r="AL176" i="4"/>
  <c r="AO176" i="4"/>
  <c r="AP176" i="4"/>
  <c r="AQ176" i="4"/>
  <c r="AR176" i="4"/>
  <c r="AS176" i="4"/>
  <c r="AT176" i="4"/>
  <c r="H281" i="4" l="1"/>
  <c r="H260" i="4" s="1"/>
  <c r="H274" i="4"/>
  <c r="H266" i="4"/>
  <c r="H256" i="4" s="1"/>
  <c r="H86" i="4"/>
  <c r="H264" i="4"/>
  <c r="H254" i="4" s="1"/>
  <c r="I255" i="4"/>
  <c r="AI281" i="4"/>
  <c r="AT83" i="4"/>
  <c r="AS83" i="4"/>
  <c r="AR83" i="4"/>
  <c r="AQ83" i="4"/>
  <c r="AP83" i="4"/>
  <c r="AO83" i="4"/>
  <c r="I254" i="4"/>
  <c r="I274" i="4"/>
  <c r="I192" i="4"/>
  <c r="I173" i="4" s="1"/>
  <c r="W84" i="4"/>
  <c r="I85" i="4"/>
  <c r="I60" i="4" s="1"/>
  <c r="I76" i="4"/>
  <c r="Q295" i="4"/>
  <c r="AL85" i="4"/>
  <c r="Q85" i="4"/>
  <c r="Q60" i="4" s="1"/>
  <c r="P207" i="4"/>
  <c r="J207" i="4"/>
  <c r="P178" i="4"/>
  <c r="J178" i="4"/>
  <c r="P177" i="4"/>
  <c r="J177" i="4"/>
  <c r="P188" i="4"/>
  <c r="J188" i="4"/>
  <c r="P202" i="4"/>
  <c r="J202" i="4"/>
  <c r="P208" i="4"/>
  <c r="J208" i="4"/>
  <c r="P176" i="4"/>
  <c r="J176" i="4"/>
  <c r="P179" i="4"/>
  <c r="J179" i="4"/>
  <c r="P209" i="4"/>
  <c r="J209" i="4"/>
  <c r="P93" i="4"/>
  <c r="P68" i="4" s="1"/>
  <c r="J93" i="4"/>
  <c r="J68" i="4" s="1"/>
  <c r="P94" i="4"/>
  <c r="P69" i="4" s="1"/>
  <c r="J94" i="4"/>
  <c r="J69" i="4" s="1"/>
  <c r="P95" i="4"/>
  <c r="P70" i="4" s="1"/>
  <c r="J95" i="4"/>
  <c r="J70" i="4" s="1"/>
  <c r="P96" i="4"/>
  <c r="P71" i="4" s="1"/>
  <c r="J96" i="4"/>
  <c r="J71" i="4" s="1"/>
  <c r="P98" i="4"/>
  <c r="P73" i="4" s="1"/>
  <c r="J98" i="4"/>
  <c r="J73" i="4" s="1"/>
  <c r="P89" i="4"/>
  <c r="J89" i="4"/>
  <c r="P187" i="4"/>
  <c r="J187" i="4"/>
  <c r="P189" i="4"/>
  <c r="J189" i="4"/>
  <c r="P195" i="4"/>
  <c r="J556" i="4"/>
  <c r="J195" i="4" s="1"/>
  <c r="P205" i="4"/>
  <c r="J205" i="4"/>
  <c r="P97" i="4"/>
  <c r="P72" i="4" s="1"/>
  <c r="J97" i="4"/>
  <c r="J72" i="4" s="1"/>
  <c r="P196" i="4"/>
  <c r="J559" i="4"/>
  <c r="J196" i="4" s="1"/>
  <c r="P201" i="4"/>
  <c r="J201" i="4"/>
  <c r="P200" i="4"/>
  <c r="J200" i="4"/>
  <c r="P295" i="4"/>
  <c r="J583" i="4"/>
  <c r="J295" i="4" s="1"/>
  <c r="P197" i="4"/>
  <c r="J561" i="4"/>
  <c r="J197" i="4" s="1"/>
  <c r="P210" i="4"/>
  <c r="J567" i="4"/>
  <c r="J210" i="4" s="1"/>
  <c r="P206" i="4"/>
  <c r="J206" i="4"/>
  <c r="P85" i="4"/>
  <c r="P60" i="4" s="1"/>
  <c r="J85" i="4"/>
  <c r="J60" i="4" s="1"/>
  <c r="P86" i="4"/>
  <c r="P61" i="4" s="1"/>
  <c r="J86" i="4"/>
  <c r="J61" i="4" s="1"/>
  <c r="P87" i="4"/>
  <c r="P62" i="4" s="1"/>
  <c r="J87" i="4"/>
  <c r="J62" i="4" s="1"/>
  <c r="P88" i="4"/>
  <c r="P63" i="4" s="1"/>
  <c r="J88" i="4"/>
  <c r="J63" i="4" s="1"/>
  <c r="N264" i="4"/>
  <c r="N254" i="4" s="1"/>
  <c r="P263" i="4"/>
  <c r="J263" i="4"/>
  <c r="N274" i="4"/>
  <c r="N176" i="4"/>
  <c r="O176" i="4"/>
  <c r="O178" i="4"/>
  <c r="O179" i="4"/>
  <c r="N196" i="4"/>
  <c r="H559" i="4"/>
  <c r="N195" i="4"/>
  <c r="H556" i="4"/>
  <c r="O201" i="4"/>
  <c r="O200" i="4"/>
  <c r="N206" i="4"/>
  <c r="O206" i="4"/>
  <c r="N208" i="4"/>
  <c r="O208" i="4"/>
  <c r="N210" i="4"/>
  <c r="H567" i="4"/>
  <c r="O210" i="4"/>
  <c r="I567" i="4"/>
  <c r="N93" i="4"/>
  <c r="N68" i="4" s="1"/>
  <c r="O102" i="4"/>
  <c r="I517" i="4"/>
  <c r="O189" i="4"/>
  <c r="N197" i="4"/>
  <c r="H561" i="4"/>
  <c r="O195" i="4"/>
  <c r="I556" i="4"/>
  <c r="O202" i="4"/>
  <c r="N205" i="4"/>
  <c r="O205" i="4"/>
  <c r="N207" i="4"/>
  <c r="O207" i="4"/>
  <c r="N209" i="4"/>
  <c r="O209" i="4"/>
  <c r="N86" i="4"/>
  <c r="O86" i="4"/>
  <c r="O87" i="4"/>
  <c r="O62" i="4" s="1"/>
  <c r="O88" i="4"/>
  <c r="O63" i="4" s="1"/>
  <c r="O93" i="4"/>
  <c r="O68" i="4" s="1"/>
  <c r="O94" i="4"/>
  <c r="O69" i="4" s="1"/>
  <c r="O95" i="4"/>
  <c r="O70" i="4" s="1"/>
  <c r="O96" i="4"/>
  <c r="O71" i="4" s="1"/>
  <c r="O98" i="4"/>
  <c r="O73" i="4" s="1"/>
  <c r="O89" i="4"/>
  <c r="N451" i="4"/>
  <c r="N295" i="4"/>
  <c r="H583" i="4"/>
  <c r="H579" i="4" s="1"/>
  <c r="O295" i="4"/>
  <c r="I583" i="4"/>
  <c r="O197" i="4"/>
  <c r="I561" i="4"/>
  <c r="O196" i="4"/>
  <c r="I559" i="4"/>
  <c r="Q167" i="4"/>
  <c r="Z170" i="4"/>
  <c r="AF167" i="4"/>
  <c r="T167" i="4"/>
  <c r="O254" i="4"/>
  <c r="W167" i="4"/>
  <c r="Z166" i="4"/>
  <c r="T166" i="4"/>
  <c r="Z167" i="4"/>
  <c r="AF168" i="4"/>
  <c r="Z168" i="4"/>
  <c r="T168" i="4"/>
  <c r="AF169" i="4"/>
  <c r="Z169" i="4"/>
  <c r="T169" i="4"/>
  <c r="AF170" i="4"/>
  <c r="T170" i="4"/>
  <c r="AF166" i="4"/>
  <c r="W166" i="4"/>
  <c r="Q166" i="4"/>
  <c r="W168" i="4"/>
  <c r="Q168" i="4"/>
  <c r="AC169" i="4"/>
  <c r="W169" i="4"/>
  <c r="Q169" i="4"/>
  <c r="Q170" i="4"/>
  <c r="O274" i="4"/>
  <c r="W274" i="4"/>
  <c r="N192" i="4"/>
  <c r="N173" i="4" s="1"/>
  <c r="AF190" i="4"/>
  <c r="AF192" i="4"/>
  <c r="AF173" i="4" s="1"/>
  <c r="W190" i="4"/>
  <c r="W192" i="4"/>
  <c r="W173" i="4" s="1"/>
  <c r="Q190" i="4"/>
  <c r="Q192" i="4"/>
  <c r="Q173" i="4" s="1"/>
  <c r="O192" i="4"/>
  <c r="O173" i="4" s="1"/>
  <c r="AS200" i="4"/>
  <c r="AQ200" i="4"/>
  <c r="AO200" i="4"/>
  <c r="Z190" i="4"/>
  <c r="Z192" i="4"/>
  <c r="Z173" i="4" s="1"/>
  <c r="T190" i="4"/>
  <c r="T192" i="4"/>
  <c r="T173" i="4" s="1"/>
  <c r="P192" i="4"/>
  <c r="P173" i="4" s="1"/>
  <c r="AT200" i="4"/>
  <c r="AR200" i="4"/>
  <c r="AP200" i="4"/>
  <c r="AL76" i="4"/>
  <c r="Z76" i="4"/>
  <c r="T76" i="4"/>
  <c r="P76" i="4"/>
  <c r="AF84" i="4"/>
  <c r="AF59" i="4" s="1"/>
  <c r="AF85" i="4"/>
  <c r="AF60" i="4" s="1"/>
  <c r="W85" i="4"/>
  <c r="W60" i="4" s="1"/>
  <c r="O85" i="4"/>
  <c r="O60" i="4" s="1"/>
  <c r="AF76" i="4"/>
  <c r="W76" i="4"/>
  <c r="Q76" i="4"/>
  <c r="O76" i="4"/>
  <c r="Z84" i="4"/>
  <c r="Z59" i="4" s="1"/>
  <c r="Z85" i="4"/>
  <c r="Z60" i="4" s="1"/>
  <c r="T84" i="4"/>
  <c r="T59" i="4" s="1"/>
  <c r="T85" i="4"/>
  <c r="T60" i="4" s="1"/>
  <c r="AF91" i="4"/>
  <c r="AF66" i="4" s="1"/>
  <c r="AF93" i="4"/>
  <c r="AF68" i="4" s="1"/>
  <c r="T91" i="4"/>
  <c r="T66" i="4" s="1"/>
  <c r="J84" i="4"/>
  <c r="J59" i="4" s="1"/>
  <c r="J175" i="4"/>
  <c r="AO566" i="4"/>
  <c r="AO565" i="4" s="1"/>
  <c r="AR566" i="4"/>
  <c r="AR565" i="4" s="1"/>
  <c r="AT566" i="4"/>
  <c r="AT565" i="4" s="1"/>
  <c r="AQ566" i="4"/>
  <c r="AQ565" i="4" s="1"/>
  <c r="AS566" i="4"/>
  <c r="AS565" i="4" s="1"/>
  <c r="AP566" i="4"/>
  <c r="AP565" i="4" s="1"/>
  <c r="AQ512" i="4"/>
  <c r="AQ511" i="4" s="1"/>
  <c r="AT512" i="4"/>
  <c r="AT511" i="4" s="1"/>
  <c r="P555" i="4"/>
  <c r="J555" i="4" s="1"/>
  <c r="J194" i="4" s="1"/>
  <c r="J204" i="4"/>
  <c r="O555" i="4"/>
  <c r="I555" i="4" s="1"/>
  <c r="J199" i="4"/>
  <c r="N555" i="4"/>
  <c r="Q555" i="4"/>
  <c r="AT174" i="4"/>
  <c r="AR174" i="4"/>
  <c r="AP174" i="4"/>
  <c r="AO174" i="4"/>
  <c r="J186" i="4"/>
  <c r="AC186" i="4"/>
  <c r="AS174" i="4"/>
  <c r="AQ174" i="4"/>
  <c r="P170" i="4" l="1"/>
  <c r="AR512" i="4"/>
  <c r="AR511" i="4" s="1"/>
  <c r="AO512" i="4"/>
  <c r="AO511" i="4" s="1"/>
  <c r="AS512" i="4"/>
  <c r="AS511" i="4" s="1"/>
  <c r="AP512" i="4"/>
  <c r="AP511" i="4" s="1"/>
  <c r="H209" i="4"/>
  <c r="H205" i="4"/>
  <c r="H295" i="4"/>
  <c r="H208" i="4"/>
  <c r="H204" i="4"/>
  <c r="H451" i="4"/>
  <c r="H94" i="4"/>
  <c r="H69" i="4" s="1"/>
  <c r="H76" i="4"/>
  <c r="H207" i="4"/>
  <c r="H210" i="4"/>
  <c r="H206" i="4"/>
  <c r="H195" i="4"/>
  <c r="H197" i="4"/>
  <c r="H192" i="4"/>
  <c r="H173" i="4" s="1"/>
  <c r="H93" i="4"/>
  <c r="H68" i="4" s="1"/>
  <c r="H196" i="4"/>
  <c r="H176" i="4"/>
  <c r="P168" i="4"/>
  <c r="J91" i="4"/>
  <c r="J66" i="4" s="1"/>
  <c r="P169" i="4"/>
  <c r="J170" i="4"/>
  <c r="J165" i="4"/>
  <c r="I207" i="4"/>
  <c r="I202" i="4"/>
  <c r="J168" i="4"/>
  <c r="I199" i="4"/>
  <c r="I197" i="4"/>
  <c r="I176" i="4"/>
  <c r="I206" i="4"/>
  <c r="I195" i="4"/>
  <c r="I205" i="4"/>
  <c r="J169" i="4"/>
  <c r="I196" i="4"/>
  <c r="I178" i="4"/>
  <c r="I194" i="4"/>
  <c r="I209" i="4"/>
  <c r="I295" i="4"/>
  <c r="I208" i="4"/>
  <c r="I200" i="4"/>
  <c r="I210" i="4"/>
  <c r="I177" i="4"/>
  <c r="I189" i="4"/>
  <c r="J166" i="4"/>
  <c r="J167" i="4"/>
  <c r="I204" i="4"/>
  <c r="I201" i="4"/>
  <c r="I179" i="4"/>
  <c r="P166" i="4"/>
  <c r="I95" i="4"/>
  <c r="I70" i="4" s="1"/>
  <c r="P167" i="4"/>
  <c r="I86" i="4"/>
  <c r="I89" i="4"/>
  <c r="I94" i="4"/>
  <c r="I69" i="4" s="1"/>
  <c r="I102" i="4"/>
  <c r="I98" i="4"/>
  <c r="I73" i="4" s="1"/>
  <c r="I93" i="4"/>
  <c r="I68" i="4" s="1"/>
  <c r="I88" i="4"/>
  <c r="I63" i="4" s="1"/>
  <c r="I96" i="4"/>
  <c r="I71" i="4" s="1"/>
  <c r="I87" i="4"/>
  <c r="I62" i="4" s="1"/>
  <c r="N170" i="4"/>
  <c r="O170" i="4"/>
  <c r="P190" i="4"/>
  <c r="J190" i="4"/>
  <c r="O168" i="4"/>
  <c r="O188" i="4"/>
  <c r="O169" i="4" s="1"/>
  <c r="N87" i="4"/>
  <c r="N89" i="4"/>
  <c r="O187" i="4"/>
  <c r="O166" i="4" s="1"/>
  <c r="N189" i="4"/>
  <c r="N554" i="4"/>
  <c r="H555" i="4"/>
  <c r="N85" i="4"/>
  <c r="N88" i="4"/>
  <c r="N63" i="4" s="1"/>
  <c r="N188" i="4"/>
  <c r="O84" i="4"/>
  <c r="O190" i="4"/>
  <c r="N190" i="4"/>
  <c r="N92" i="4"/>
  <c r="N67" i="4" s="1"/>
  <c r="N95" i="4"/>
  <c r="N70" i="4" s="1"/>
  <c r="N96" i="4"/>
  <c r="N71" i="4" s="1"/>
  <c r="N179" i="4"/>
  <c r="N97" i="4"/>
  <c r="N72" i="4" s="1"/>
  <c r="N200" i="4"/>
  <c r="N178" i="4"/>
  <c r="N98" i="4"/>
  <c r="N73" i="4" s="1"/>
  <c r="I580" i="4"/>
  <c r="I579" i="4" s="1"/>
  <c r="Z83" i="4"/>
  <c r="T90" i="4"/>
  <c r="AF90" i="4"/>
  <c r="O177" i="4"/>
  <c r="O167" i="4" s="1"/>
  <c r="W185" i="4"/>
  <c r="W186" i="4"/>
  <c r="AS185" i="4"/>
  <c r="AS186" i="4"/>
  <c r="AS165" i="4" s="1"/>
  <c r="AF185" i="4"/>
  <c r="AF186" i="4"/>
  <c r="Q185" i="4"/>
  <c r="Q186" i="4"/>
  <c r="AQ185" i="4"/>
  <c r="AQ186" i="4"/>
  <c r="AQ165" i="4" s="1"/>
  <c r="P186" i="4"/>
  <c r="Z185" i="4"/>
  <c r="Z186" i="4"/>
  <c r="AL185" i="4"/>
  <c r="AL186" i="4"/>
  <c r="AR185" i="4"/>
  <c r="AR186" i="4"/>
  <c r="AR165" i="4" s="1"/>
  <c r="Z193" i="4"/>
  <c r="Z194" i="4"/>
  <c r="Q554" i="4"/>
  <c r="Q553" i="4" s="1"/>
  <c r="Q545" i="4" s="1"/>
  <c r="Q194" i="4"/>
  <c r="N194" i="4"/>
  <c r="W198" i="4"/>
  <c r="W199" i="4"/>
  <c r="T198" i="4"/>
  <c r="T199" i="4"/>
  <c r="AL198" i="4"/>
  <c r="AL199" i="4"/>
  <c r="I566" i="4"/>
  <c r="O204" i="4"/>
  <c r="W203" i="4"/>
  <c r="W204" i="4"/>
  <c r="AI203" i="4"/>
  <c r="AI204" i="4"/>
  <c r="P204" i="4"/>
  <c r="Z203" i="4"/>
  <c r="Z204" i="4"/>
  <c r="AL203" i="4"/>
  <c r="AL204" i="4"/>
  <c r="P554" i="4"/>
  <c r="P553" i="4" s="1"/>
  <c r="P194" i="4"/>
  <c r="O199" i="4"/>
  <c r="P175" i="4"/>
  <c r="AF174" i="4"/>
  <c r="AF175" i="4"/>
  <c r="AL174" i="4"/>
  <c r="AL175" i="4"/>
  <c r="Q175" i="4"/>
  <c r="N204" i="4"/>
  <c r="AO185" i="4"/>
  <c r="AO186" i="4"/>
  <c r="AO165" i="4" s="1"/>
  <c r="T185" i="4"/>
  <c r="T186" i="4"/>
  <c r="AP185" i="4"/>
  <c r="AP186" i="4"/>
  <c r="AP165" i="4" s="1"/>
  <c r="AT185" i="4"/>
  <c r="AT186" i="4"/>
  <c r="AT165" i="4" s="1"/>
  <c r="AL194" i="4"/>
  <c r="AF193" i="4"/>
  <c r="AF194" i="4"/>
  <c r="Q198" i="4"/>
  <c r="Q199" i="4"/>
  <c r="P199" i="4"/>
  <c r="Z198" i="4"/>
  <c r="Z199" i="4"/>
  <c r="Q203" i="4"/>
  <c r="Q204" i="4"/>
  <c r="AC203" i="4"/>
  <c r="AC204" i="4"/>
  <c r="O554" i="4"/>
  <c r="O553" i="4" s="1"/>
  <c r="O194" i="4"/>
  <c r="T203" i="4"/>
  <c r="T204" i="4"/>
  <c r="AF203" i="4"/>
  <c r="AF204" i="4"/>
  <c r="AF198" i="4"/>
  <c r="AF199" i="4"/>
  <c r="T193" i="4"/>
  <c r="T194" i="4"/>
  <c r="W174" i="4"/>
  <c r="W175" i="4"/>
  <c r="AI188" i="4"/>
  <c r="AI169" i="4" s="1"/>
  <c r="T174" i="4"/>
  <c r="T175" i="4"/>
  <c r="Z174" i="4"/>
  <c r="Z175" i="4"/>
  <c r="AF83" i="4"/>
  <c r="W83" i="4"/>
  <c r="AP90" i="4"/>
  <c r="AT90" i="4"/>
  <c r="AQ90" i="4"/>
  <c r="P91" i="4"/>
  <c r="P66" i="4" s="1"/>
  <c r="Q91" i="4"/>
  <c r="Q66" i="4" s="1"/>
  <c r="AL83" i="4"/>
  <c r="AL84" i="4"/>
  <c r="AL59" i="4" s="1"/>
  <c r="Q83" i="4"/>
  <c r="Q84" i="4"/>
  <c r="Q59" i="4" s="1"/>
  <c r="Z90" i="4"/>
  <c r="Z91" i="4"/>
  <c r="Z66" i="4" s="1"/>
  <c r="N76" i="4"/>
  <c r="T83" i="4"/>
  <c r="N94" i="4"/>
  <c r="N69" i="4" s="1"/>
  <c r="AR90" i="4"/>
  <c r="AO90" i="4"/>
  <c r="AS90" i="4"/>
  <c r="O91" i="4"/>
  <c r="O66" i="4" s="1"/>
  <c r="AL90" i="4"/>
  <c r="AL91" i="4"/>
  <c r="P84" i="4"/>
  <c r="P59" i="4" s="1"/>
  <c r="W90" i="4"/>
  <c r="W91" i="4"/>
  <c r="W66" i="4" s="1"/>
  <c r="I273" i="4" l="1"/>
  <c r="H554" i="4"/>
  <c r="H553" i="4" s="1"/>
  <c r="N553" i="4"/>
  <c r="H170" i="4"/>
  <c r="AI186" i="4"/>
  <c r="H193" i="4"/>
  <c r="H178" i="4"/>
  <c r="H190" i="4"/>
  <c r="H188" i="4"/>
  <c r="H189" i="4"/>
  <c r="H273" i="4"/>
  <c r="H200" i="4"/>
  <c r="H96" i="4"/>
  <c r="H71" i="4" s="1"/>
  <c r="H88" i="4"/>
  <c r="H63" i="4" s="1"/>
  <c r="H263" i="4"/>
  <c r="H97" i="4"/>
  <c r="H72" i="4" s="1"/>
  <c r="H95" i="4"/>
  <c r="H70" i="4" s="1"/>
  <c r="H85" i="4"/>
  <c r="H89" i="4"/>
  <c r="H98" i="4"/>
  <c r="H73" i="4" s="1"/>
  <c r="H179" i="4"/>
  <c r="H92" i="4"/>
  <c r="H67" i="4" s="1"/>
  <c r="H194" i="4"/>
  <c r="H87" i="4"/>
  <c r="H83" i="4"/>
  <c r="AE545" i="4"/>
  <c r="AE467" i="4" s="1"/>
  <c r="AI187" i="4"/>
  <c r="I91" i="4"/>
  <c r="I66" i="4" s="1"/>
  <c r="Q193" i="4"/>
  <c r="I168" i="4"/>
  <c r="I188" i="4"/>
  <c r="I169" i="4" s="1"/>
  <c r="I170" i="4"/>
  <c r="I186" i="4"/>
  <c r="I190" i="4"/>
  <c r="I187" i="4"/>
  <c r="I166" i="4" s="1"/>
  <c r="I167" i="4"/>
  <c r="I84" i="4"/>
  <c r="N273" i="4"/>
  <c r="N193" i="4"/>
  <c r="P90" i="4"/>
  <c r="J90" i="4"/>
  <c r="P198" i="4"/>
  <c r="J198" i="4"/>
  <c r="J566" i="4"/>
  <c r="P83" i="4"/>
  <c r="J83" i="4"/>
  <c r="P193" i="4"/>
  <c r="J554" i="4"/>
  <c r="J193" i="4" s="1"/>
  <c r="P185" i="4"/>
  <c r="J185" i="4"/>
  <c r="O273" i="4"/>
  <c r="O90" i="4"/>
  <c r="N91" i="4"/>
  <c r="N66" i="4" s="1"/>
  <c r="N84" i="4"/>
  <c r="O83" i="4"/>
  <c r="I83" i="4"/>
  <c r="N565" i="4"/>
  <c r="H565" i="4" s="1"/>
  <c r="O198" i="4"/>
  <c r="N177" i="4"/>
  <c r="N167" i="4" s="1"/>
  <c r="N187" i="4"/>
  <c r="N166" i="4" s="1"/>
  <c r="N169" i="4"/>
  <c r="O193" i="4"/>
  <c r="I554" i="4"/>
  <c r="Z165" i="4"/>
  <c r="Z82" i="4"/>
  <c r="T165" i="4"/>
  <c r="O565" i="4"/>
  <c r="AF82" i="4"/>
  <c r="AL82" i="4"/>
  <c r="O186" i="4"/>
  <c r="Q165" i="4"/>
  <c r="AL165" i="4"/>
  <c r="AF165" i="4"/>
  <c r="P165" i="4"/>
  <c r="O175" i="4"/>
  <c r="T82" i="4"/>
  <c r="Q90" i="4"/>
  <c r="N503" i="4"/>
  <c r="O504" i="4"/>
  <c r="P504" i="4"/>
  <c r="J504" i="4" s="1"/>
  <c r="J54" i="4" s="1"/>
  <c r="J26" i="4" s="1"/>
  <c r="T498" i="4"/>
  <c r="T497" i="4" s="1"/>
  <c r="T496" i="4" s="1"/>
  <c r="Z498" i="4"/>
  <c r="Z497" i="4" s="1"/>
  <c r="Z496" i="4" s="1"/>
  <c r="AF498" i="4"/>
  <c r="AF497" i="4" s="1"/>
  <c r="AF496" i="4" s="1"/>
  <c r="AL498" i="4"/>
  <c r="AL497" i="4" s="1"/>
  <c r="AL496" i="4" s="1"/>
  <c r="AL39" i="4"/>
  <c r="J44" i="4"/>
  <c r="J29" i="4" s="1"/>
  <c r="J27" i="4" s="1"/>
  <c r="P34" i="4"/>
  <c r="Q34" i="4"/>
  <c r="T34" i="4"/>
  <c r="W34" i="4"/>
  <c r="Z34" i="4"/>
  <c r="AF34" i="4"/>
  <c r="AL34" i="4"/>
  <c r="O33" i="4"/>
  <c r="P33" i="4"/>
  <c r="T33" i="4"/>
  <c r="W33" i="4"/>
  <c r="Z33" i="4"/>
  <c r="AF33" i="4"/>
  <c r="N33" i="4"/>
  <c r="H169" i="4" l="1"/>
  <c r="O165" i="4"/>
  <c r="N186" i="4"/>
  <c r="H186" i="4"/>
  <c r="AL461" i="4"/>
  <c r="Z461" i="4"/>
  <c r="AF461" i="4"/>
  <c r="H84" i="4"/>
  <c r="H187" i="4"/>
  <c r="H166" i="4" s="1"/>
  <c r="H91" i="4"/>
  <c r="H66" i="4" s="1"/>
  <c r="H185" i="4"/>
  <c r="H177" i="4"/>
  <c r="H167" i="4" s="1"/>
  <c r="H44" i="4"/>
  <c r="H29" i="4" s="1"/>
  <c r="H27" i="4" s="1"/>
  <c r="Q174" i="4"/>
  <c r="AT33" i="4"/>
  <c r="AP33" i="4"/>
  <c r="AO33" i="4"/>
  <c r="I198" i="4"/>
  <c r="I175" i="4"/>
  <c r="I165" i="4" s="1"/>
  <c r="I193" i="4"/>
  <c r="I90" i="4"/>
  <c r="P203" i="4"/>
  <c r="J565" i="4"/>
  <c r="J203" i="4" s="1"/>
  <c r="P174" i="4"/>
  <c r="J174" i="4"/>
  <c r="Q82" i="4"/>
  <c r="I503" i="4"/>
  <c r="O500" i="4"/>
  <c r="H501" i="4"/>
  <c r="O54" i="4"/>
  <c r="O203" i="4"/>
  <c r="I565" i="4"/>
  <c r="N175" i="4"/>
  <c r="N203" i="4"/>
  <c r="O34" i="4"/>
  <c r="N54" i="4"/>
  <c r="N83" i="4"/>
  <c r="O185" i="4"/>
  <c r="N90" i="4"/>
  <c r="N185" i="4"/>
  <c r="AI44" i="4"/>
  <c r="AI29" i="4" s="1"/>
  <c r="AI27" i="4" s="1"/>
  <c r="AC44" i="4"/>
  <c r="AC29" i="4" s="1"/>
  <c r="AC27" i="4" s="1"/>
  <c r="W44" i="4"/>
  <c r="W29" i="4" s="1"/>
  <c r="W27" i="4" s="1"/>
  <c r="Q44" i="4"/>
  <c r="Q29" i="4" s="1"/>
  <c r="Q27" i="4" s="1"/>
  <c r="O44" i="4"/>
  <c r="O29" i="4" s="1"/>
  <c r="O27" i="4" s="1"/>
  <c r="AF54" i="4"/>
  <c r="T54" i="4"/>
  <c r="P498" i="4"/>
  <c r="J498" i="4" s="1"/>
  <c r="P54" i="4"/>
  <c r="AL43" i="4"/>
  <c r="AF44" i="4"/>
  <c r="AF29" i="4" s="1"/>
  <c r="AF27" i="4" s="1"/>
  <c r="Z44" i="4"/>
  <c r="Z29" i="4" s="1"/>
  <c r="Z27" i="4" s="1"/>
  <c r="T44" i="4"/>
  <c r="T29" i="4" s="1"/>
  <c r="T27" i="4" s="1"/>
  <c r="J43" i="4"/>
  <c r="P44" i="4"/>
  <c r="P29" i="4" s="1"/>
  <c r="P27" i="4" s="1"/>
  <c r="N44" i="4"/>
  <c r="N29" i="4" s="1"/>
  <c r="N27" i="4" s="1"/>
  <c r="AL54" i="4"/>
  <c r="Z54" i="4"/>
  <c r="Q54" i="4"/>
  <c r="Q32" i="4"/>
  <c r="Q33" i="4"/>
  <c r="N500" i="4"/>
  <c r="AS33" i="4"/>
  <c r="N32" i="4"/>
  <c r="AR33" i="4"/>
  <c r="AQ33" i="4"/>
  <c r="T461" i="4" l="1"/>
  <c r="H203" i="4"/>
  <c r="H43" i="4"/>
  <c r="H90" i="4"/>
  <c r="H175" i="4"/>
  <c r="W503" i="4"/>
  <c r="X503" i="4" s="1"/>
  <c r="H40" i="4"/>
  <c r="Y500" i="4"/>
  <c r="Y499" i="4" s="1"/>
  <c r="Y498" i="4" s="1"/>
  <c r="Y497" i="4" s="1"/>
  <c r="Y496" i="4" s="1"/>
  <c r="I203" i="4"/>
  <c r="I185" i="4"/>
  <c r="I43" i="4"/>
  <c r="I44" i="4"/>
  <c r="I29" i="4" s="1"/>
  <c r="I27" i="4" s="1"/>
  <c r="P82" i="4"/>
  <c r="J82" i="4"/>
  <c r="N499" i="4"/>
  <c r="H500" i="4"/>
  <c r="O499" i="4"/>
  <c r="I500" i="4"/>
  <c r="H503" i="4"/>
  <c r="O174" i="4"/>
  <c r="I174" i="4"/>
  <c r="I31" i="4"/>
  <c r="N40" i="4"/>
  <c r="O53" i="4"/>
  <c r="N53" i="4"/>
  <c r="N43" i="4"/>
  <c r="P43" i="4"/>
  <c r="T42" i="4"/>
  <c r="T43" i="4"/>
  <c r="Z42" i="4"/>
  <c r="Z43" i="4"/>
  <c r="AF42" i="4"/>
  <c r="AF43" i="4"/>
  <c r="O43" i="4"/>
  <c r="Q42" i="4"/>
  <c r="Q43" i="4"/>
  <c r="W42" i="4"/>
  <c r="W43" i="4"/>
  <c r="AC42" i="4"/>
  <c r="AC43" i="4"/>
  <c r="AI42" i="4"/>
  <c r="AI43" i="4"/>
  <c r="Z32" i="4"/>
  <c r="AF32" i="4"/>
  <c r="O32" i="4"/>
  <c r="Q30" i="4"/>
  <c r="Q31" i="4"/>
  <c r="T32" i="4"/>
  <c r="W32" i="4"/>
  <c r="AL32" i="4"/>
  <c r="P32" i="4"/>
  <c r="P672" i="4"/>
  <c r="Q444" i="4"/>
  <c r="T444" i="4"/>
  <c r="W444" i="4"/>
  <c r="Z444" i="4"/>
  <c r="AF444" i="4"/>
  <c r="AL444" i="4"/>
  <c r="AO672" i="4"/>
  <c r="AO668" i="4" s="1"/>
  <c r="AP672" i="4"/>
  <c r="AP668" i="4" s="1"/>
  <c r="AQ672" i="4"/>
  <c r="AQ668" i="4" s="1"/>
  <c r="AR672" i="4"/>
  <c r="AR668" i="4" s="1"/>
  <c r="AS672" i="4"/>
  <c r="AS668" i="4" s="1"/>
  <c r="AT672" i="4"/>
  <c r="AT668" i="4" s="1"/>
  <c r="I670" i="4"/>
  <c r="J670" i="4"/>
  <c r="J443" i="4" s="1"/>
  <c r="O656" i="4"/>
  <c r="I656" i="4" s="1"/>
  <c r="P656" i="4"/>
  <c r="J656" i="4" s="1"/>
  <c r="J423" i="4" s="1"/>
  <c r="Q655" i="4"/>
  <c r="AO655" i="4"/>
  <c r="AP655" i="4"/>
  <c r="AQ655" i="4"/>
  <c r="AS655" i="4"/>
  <c r="AT655" i="4"/>
  <c r="P431" i="4"/>
  <c r="Q431" i="4"/>
  <c r="T431" i="4"/>
  <c r="W431" i="4"/>
  <c r="Z431" i="4"/>
  <c r="AF431" i="4"/>
  <c r="AL431" i="4"/>
  <c r="P663" i="4"/>
  <c r="AU663" i="4"/>
  <c r="AU661" i="4" s="1"/>
  <c r="N663" i="4"/>
  <c r="H663" i="4" s="1"/>
  <c r="AU654" i="4"/>
  <c r="Q416" i="4"/>
  <c r="T416" i="4"/>
  <c r="W416" i="4"/>
  <c r="Z416" i="4"/>
  <c r="AF416" i="4"/>
  <c r="AL416" i="4"/>
  <c r="J415" i="4"/>
  <c r="AL414" i="4"/>
  <c r="W500" i="4" l="1"/>
  <c r="W499" i="4" s="1"/>
  <c r="W52" i="4" s="1"/>
  <c r="AK545" i="4"/>
  <c r="AK467" i="4" s="1"/>
  <c r="W53" i="4"/>
  <c r="H42" i="4"/>
  <c r="H438" i="4"/>
  <c r="X500" i="4"/>
  <c r="H53" i="4"/>
  <c r="H25" i="4" s="1"/>
  <c r="AP414" i="4"/>
  <c r="AO414" i="4"/>
  <c r="AR414" i="4"/>
  <c r="AT414" i="4"/>
  <c r="AS414" i="4"/>
  <c r="AQ414" i="4"/>
  <c r="Y461" i="4"/>
  <c r="AP422" i="4"/>
  <c r="AP654" i="4"/>
  <c r="AT422" i="4"/>
  <c r="AT654" i="4"/>
  <c r="AS422" i="4"/>
  <c r="AS654" i="4"/>
  <c r="AO422" i="4"/>
  <c r="AO654" i="4"/>
  <c r="AQ422" i="4"/>
  <c r="AQ654" i="4"/>
  <c r="J428" i="4"/>
  <c r="J406" i="4" s="1"/>
  <c r="I443" i="4"/>
  <c r="I423" i="4"/>
  <c r="I415" i="4"/>
  <c r="I34" i="4"/>
  <c r="I26" i="4" s="1"/>
  <c r="I53" i="4"/>
  <c r="P416" i="4"/>
  <c r="J416" i="4"/>
  <c r="P444" i="4"/>
  <c r="J672" i="4"/>
  <c r="J444" i="4" s="1"/>
  <c r="P438" i="4"/>
  <c r="J663" i="4"/>
  <c r="J438" i="4" s="1"/>
  <c r="P42" i="4"/>
  <c r="J42" i="4"/>
  <c r="I499" i="4"/>
  <c r="O498" i="4"/>
  <c r="I498" i="4" s="1"/>
  <c r="H499" i="4"/>
  <c r="N498" i="4"/>
  <c r="H498" i="4" s="1"/>
  <c r="O416" i="4"/>
  <c r="O42" i="4"/>
  <c r="N42" i="4"/>
  <c r="N174" i="4"/>
  <c r="I30" i="4"/>
  <c r="N34" i="4"/>
  <c r="AL30" i="4"/>
  <c r="AL428" i="4"/>
  <c r="O428" i="4"/>
  <c r="AF428" i="4"/>
  <c r="AF426" i="4"/>
  <c r="AC428" i="4"/>
  <c r="Z428" i="4"/>
  <c r="W428" i="4"/>
  <c r="T428" i="4"/>
  <c r="Q428" i="4"/>
  <c r="P428" i="4"/>
  <c r="J426" i="4"/>
  <c r="P661" i="4"/>
  <c r="AF414" i="4"/>
  <c r="AF415" i="4"/>
  <c r="W414" i="4"/>
  <c r="W415" i="4"/>
  <c r="Q414" i="4"/>
  <c r="Q415" i="4"/>
  <c r="O415" i="4"/>
  <c r="AS438" i="4"/>
  <c r="AS409" i="4" s="1"/>
  <c r="AQ438" i="4"/>
  <c r="AQ409" i="4" s="1"/>
  <c r="AO438" i="4"/>
  <c r="AO409" i="4" s="1"/>
  <c r="T436" i="4"/>
  <c r="T438" i="4"/>
  <c r="AL422" i="4"/>
  <c r="AL423" i="4"/>
  <c r="Z422" i="4"/>
  <c r="Z423" i="4"/>
  <c r="Q422" i="4"/>
  <c r="Q423" i="4"/>
  <c r="O655" i="4"/>
  <c r="O423" i="4"/>
  <c r="AL442" i="4"/>
  <c r="AL443" i="4"/>
  <c r="Z442" i="4"/>
  <c r="Z443" i="4"/>
  <c r="T442" i="4"/>
  <c r="T443" i="4"/>
  <c r="P669" i="4"/>
  <c r="P668" i="4" s="1"/>
  <c r="P443" i="4"/>
  <c r="Z414" i="4"/>
  <c r="Z415" i="4"/>
  <c r="T414" i="4"/>
  <c r="T415" i="4"/>
  <c r="P415" i="4"/>
  <c r="N661" i="4"/>
  <c r="N438" i="4"/>
  <c r="AT438" i="4"/>
  <c r="AT409" i="4" s="1"/>
  <c r="AR438" i="4"/>
  <c r="AR409" i="4" s="1"/>
  <c r="AP438" i="4"/>
  <c r="AP409" i="4" s="1"/>
  <c r="AL436" i="4"/>
  <c r="AL438" i="4"/>
  <c r="AL409" i="4" s="1"/>
  <c r="Q436" i="4"/>
  <c r="Q438" i="4"/>
  <c r="AF422" i="4"/>
  <c r="AF423" i="4"/>
  <c r="T422" i="4"/>
  <c r="T423" i="4"/>
  <c r="P655" i="4"/>
  <c r="P423" i="4"/>
  <c r="AF442" i="4"/>
  <c r="AF443" i="4"/>
  <c r="W442" i="4"/>
  <c r="W443" i="4"/>
  <c r="Q442" i="4"/>
  <c r="Q443" i="4"/>
  <c r="O669" i="4"/>
  <c r="O443" i="4"/>
  <c r="N25" i="4"/>
  <c r="N52" i="4"/>
  <c r="O52" i="4"/>
  <c r="N39" i="4"/>
  <c r="P30" i="4"/>
  <c r="P31" i="4"/>
  <c r="W30" i="4"/>
  <c r="W31" i="4"/>
  <c r="T30" i="4"/>
  <c r="T31" i="4"/>
  <c r="O31" i="4"/>
  <c r="AF30" i="4"/>
  <c r="AF31" i="4"/>
  <c r="Z30" i="4"/>
  <c r="Z31" i="4"/>
  <c r="O672" i="4"/>
  <c r="I672" i="4" s="1"/>
  <c r="Q401" i="4"/>
  <c r="T401" i="4"/>
  <c r="W401" i="4"/>
  <c r="Z401" i="4"/>
  <c r="AC401" i="4"/>
  <c r="AF401" i="4"/>
  <c r="AI401" i="4"/>
  <c r="AL401" i="4"/>
  <c r="O645" i="4"/>
  <c r="P645" i="4"/>
  <c r="Q645" i="4"/>
  <c r="T397" i="4"/>
  <c r="Z397" i="4"/>
  <c r="AF397" i="4"/>
  <c r="AL397" i="4"/>
  <c r="O647" i="4"/>
  <c r="P647" i="4"/>
  <c r="Q647" i="4"/>
  <c r="Q398" i="4" s="1"/>
  <c r="T398" i="4"/>
  <c r="Z398" i="4"/>
  <c r="AF398" i="4"/>
  <c r="Q399" i="4"/>
  <c r="T399" i="4"/>
  <c r="W399" i="4"/>
  <c r="Z399" i="4"/>
  <c r="AC399" i="4"/>
  <c r="AF399" i="4"/>
  <c r="Q400" i="4"/>
  <c r="T400" i="4"/>
  <c r="W400" i="4"/>
  <c r="Z400" i="4"/>
  <c r="AC400" i="4"/>
  <c r="AF400" i="4"/>
  <c r="AL400" i="4"/>
  <c r="J394" i="4"/>
  <c r="AL393" i="4"/>
  <c r="AQ421" i="4" l="1"/>
  <c r="AQ653" i="4"/>
  <c r="AO421" i="4"/>
  <c r="AO653" i="4"/>
  <c r="AS421" i="4"/>
  <c r="AS653" i="4"/>
  <c r="AT421" i="4"/>
  <c r="AT653" i="4"/>
  <c r="AP421" i="4"/>
  <c r="AP653" i="4"/>
  <c r="Q397" i="4"/>
  <c r="Q644" i="4"/>
  <c r="Q643" i="4" s="1"/>
  <c r="O644" i="4"/>
  <c r="O643" i="4" s="1"/>
  <c r="P644" i="4"/>
  <c r="P643" i="4" s="1"/>
  <c r="H34" i="4"/>
  <c r="H26" i="4" s="1"/>
  <c r="H31" i="4"/>
  <c r="H38" i="4"/>
  <c r="X499" i="4"/>
  <c r="H39" i="4"/>
  <c r="H174" i="4"/>
  <c r="H394" i="4"/>
  <c r="H52" i="4"/>
  <c r="I444" i="4"/>
  <c r="I428" i="4"/>
  <c r="I406" i="4" s="1"/>
  <c r="I394" i="4"/>
  <c r="I416" i="4"/>
  <c r="I42" i="4"/>
  <c r="I52" i="4"/>
  <c r="P422" i="4"/>
  <c r="J655" i="4"/>
  <c r="J422" i="4" s="1"/>
  <c r="P442" i="4"/>
  <c r="J669" i="4"/>
  <c r="J442" i="4" s="1"/>
  <c r="P436" i="4"/>
  <c r="J661" i="4"/>
  <c r="J436" i="4" s="1"/>
  <c r="P397" i="4"/>
  <c r="J645" i="4"/>
  <c r="J397" i="4" s="1"/>
  <c r="I659" i="4"/>
  <c r="P398" i="4"/>
  <c r="J647" i="4"/>
  <c r="J398" i="4" s="1"/>
  <c r="P414" i="4"/>
  <c r="J414" i="4"/>
  <c r="P667" i="4"/>
  <c r="J668" i="4"/>
  <c r="P400" i="4"/>
  <c r="J400" i="4"/>
  <c r="P399" i="4"/>
  <c r="J399" i="4"/>
  <c r="P401" i="4"/>
  <c r="J401" i="4"/>
  <c r="O30" i="4"/>
  <c r="AL421" i="4"/>
  <c r="O426" i="4"/>
  <c r="P654" i="4"/>
  <c r="P653" i="4" s="1"/>
  <c r="P652" i="4" s="1"/>
  <c r="AF425" i="4"/>
  <c r="Z421" i="4"/>
  <c r="O399" i="4"/>
  <c r="O397" i="4"/>
  <c r="I645" i="4"/>
  <c r="N369" i="4"/>
  <c r="O442" i="4"/>
  <c r="I669" i="4"/>
  <c r="N436" i="4"/>
  <c r="H661" i="4"/>
  <c r="O422" i="4"/>
  <c r="I655" i="4"/>
  <c r="O400" i="4"/>
  <c r="O398" i="4"/>
  <c r="I647" i="4"/>
  <c r="O401" i="4"/>
  <c r="O414" i="4"/>
  <c r="N31" i="4"/>
  <c r="N24" i="4"/>
  <c r="W441" i="4"/>
  <c r="AL441" i="4"/>
  <c r="AF421" i="4"/>
  <c r="Q654" i="4"/>
  <c r="Q653" i="4" s="1"/>
  <c r="Q652" i="4" s="1"/>
  <c r="Z441" i="4"/>
  <c r="AF441" i="4"/>
  <c r="Z406" i="4"/>
  <c r="T441" i="4"/>
  <c r="T421" i="4"/>
  <c r="Q668" i="4"/>
  <c r="Q667" i="4" s="1"/>
  <c r="Q441" i="4" s="1"/>
  <c r="AF404" i="4"/>
  <c r="P406" i="4"/>
  <c r="T406" i="4"/>
  <c r="AL406" i="4"/>
  <c r="O406" i="4"/>
  <c r="Q406" i="4"/>
  <c r="AF406" i="4"/>
  <c r="Z393" i="4"/>
  <c r="Z394" i="4"/>
  <c r="T393" i="4"/>
  <c r="T394" i="4"/>
  <c r="P394" i="4"/>
  <c r="O668" i="4"/>
  <c r="O444" i="4"/>
  <c r="O431" i="4"/>
  <c r="Z425" i="4"/>
  <c r="Z426" i="4"/>
  <c r="Z404" i="4" s="1"/>
  <c r="W425" i="4"/>
  <c r="W426" i="4"/>
  <c r="N394" i="4"/>
  <c r="AF393" i="4"/>
  <c r="AF394" i="4"/>
  <c r="W393" i="4"/>
  <c r="W394" i="4"/>
  <c r="Q393" i="4"/>
  <c r="Q394" i="4"/>
  <c r="O394" i="4"/>
  <c r="AL425" i="4"/>
  <c r="AL426" i="4"/>
  <c r="AL404" i="4" s="1"/>
  <c r="T425" i="4"/>
  <c r="T426" i="4"/>
  <c r="T404" i="4" s="1"/>
  <c r="P426" i="4"/>
  <c r="O654" i="4"/>
  <c r="O653" i="4" s="1"/>
  <c r="O652" i="4" s="1"/>
  <c r="O424" i="4"/>
  <c r="Q425" i="4"/>
  <c r="Q426" i="4"/>
  <c r="Q404" i="4" s="1"/>
  <c r="N38" i="4"/>
  <c r="AS643" i="4"/>
  <c r="AS642" i="4" s="1"/>
  <c r="AQ643" i="4"/>
  <c r="AQ642" i="4" s="1"/>
  <c r="AO643" i="4"/>
  <c r="AO642" i="4" s="1"/>
  <c r="AT643" i="4"/>
  <c r="AT642" i="4" s="1"/>
  <c r="AR643" i="4"/>
  <c r="AR642" i="4" s="1"/>
  <c r="AP643" i="4"/>
  <c r="AP642" i="4" s="1"/>
  <c r="I644" i="4"/>
  <c r="J644" i="4"/>
  <c r="J396" i="4" s="1"/>
  <c r="J384" i="4"/>
  <c r="J362" i="4" s="1"/>
  <c r="AC381" i="4"/>
  <c r="AI381" i="4"/>
  <c r="AL381" i="4"/>
  <c r="Q380" i="4"/>
  <c r="T380" i="4"/>
  <c r="W380" i="4"/>
  <c r="Z380" i="4"/>
  <c r="AF380" i="4"/>
  <c r="AL380" i="4"/>
  <c r="Q379" i="4"/>
  <c r="Q358" i="4" s="1"/>
  <c r="T379" i="4"/>
  <c r="T358" i="4" s="1"/>
  <c r="W379" i="4"/>
  <c r="Z379" i="4"/>
  <c r="Z358" i="4" s="1"/>
  <c r="AF379" i="4"/>
  <c r="AF358" i="4" s="1"/>
  <c r="AL379" i="4"/>
  <c r="AL358" i="4" s="1"/>
  <c r="O379" i="4"/>
  <c r="Q378" i="4"/>
  <c r="T378" i="4"/>
  <c r="W378" i="4"/>
  <c r="Z378" i="4"/>
  <c r="AF378" i="4"/>
  <c r="AL378" i="4"/>
  <c r="Q377" i="4"/>
  <c r="Q356" i="4" s="1"/>
  <c r="T377" i="4"/>
  <c r="T356" i="4" s="1"/>
  <c r="W377" i="4"/>
  <c r="Z377" i="4"/>
  <c r="Z356" i="4" s="1"/>
  <c r="AC377" i="4"/>
  <c r="AF377" i="4"/>
  <c r="AF356" i="4" s="1"/>
  <c r="AI377" i="4"/>
  <c r="AL377" i="4"/>
  <c r="AL356" i="4" s="1"/>
  <c r="N378" i="4"/>
  <c r="Q376" i="4"/>
  <c r="T376" i="4"/>
  <c r="W376" i="4"/>
  <c r="Z376" i="4"/>
  <c r="AF376" i="4"/>
  <c r="AL376" i="4"/>
  <c r="AL355" i="4" s="1"/>
  <c r="H24" i="4" l="1"/>
  <c r="AP374" i="4"/>
  <c r="AS374" i="4"/>
  <c r="AT374" i="4"/>
  <c r="AQ374" i="4"/>
  <c r="AO374" i="4"/>
  <c r="H369" i="4"/>
  <c r="H30" i="4"/>
  <c r="X498" i="4"/>
  <c r="H401" i="4"/>
  <c r="H436" i="4"/>
  <c r="Q421" i="4"/>
  <c r="I426" i="4"/>
  <c r="I442" i="4"/>
  <c r="I424" i="4"/>
  <c r="I397" i="4"/>
  <c r="I396" i="4"/>
  <c r="I401" i="4"/>
  <c r="I399" i="4"/>
  <c r="I414" i="4"/>
  <c r="I422" i="4"/>
  <c r="J404" i="4"/>
  <c r="I398" i="4"/>
  <c r="I358" i="4" s="1"/>
  <c r="I384" i="4"/>
  <c r="I362" i="4" s="1"/>
  <c r="I400" i="4"/>
  <c r="P404" i="4"/>
  <c r="P378" i="4"/>
  <c r="J378" i="4"/>
  <c r="P379" i="4"/>
  <c r="P358" i="4" s="1"/>
  <c r="J379" i="4"/>
  <c r="J358" i="4" s="1"/>
  <c r="P421" i="4"/>
  <c r="J654" i="4"/>
  <c r="J421" i="4" s="1"/>
  <c r="P377" i="4"/>
  <c r="P356" i="4" s="1"/>
  <c r="J377" i="4"/>
  <c r="J356" i="4" s="1"/>
  <c r="P376" i="4"/>
  <c r="P355" i="4" s="1"/>
  <c r="J376" i="4"/>
  <c r="J355" i="4" s="1"/>
  <c r="P380" i="4"/>
  <c r="J380" i="4"/>
  <c r="P425" i="4"/>
  <c r="J425" i="4"/>
  <c r="P393" i="4"/>
  <c r="J393" i="4"/>
  <c r="P441" i="4"/>
  <c r="J667" i="4"/>
  <c r="J441" i="4" s="1"/>
  <c r="O404" i="4"/>
  <c r="T355" i="4"/>
  <c r="O358" i="4"/>
  <c r="N377" i="4"/>
  <c r="O376" i="4"/>
  <c r="O355" i="4" s="1"/>
  <c r="N401" i="4"/>
  <c r="O421" i="4"/>
  <c r="I654" i="4"/>
  <c r="O393" i="4"/>
  <c r="N393" i="4"/>
  <c r="O425" i="4"/>
  <c r="O667" i="4"/>
  <c r="I667" i="4" s="1"/>
  <c r="I668" i="4"/>
  <c r="O377" i="4"/>
  <c r="O378" i="4"/>
  <c r="O380" i="4"/>
  <c r="AF355" i="4"/>
  <c r="Z355" i="4"/>
  <c r="Q355" i="4"/>
  <c r="AI383" i="4"/>
  <c r="AI361" i="4" s="1"/>
  <c r="AI384" i="4"/>
  <c r="AI362" i="4" s="1"/>
  <c r="AC383" i="4"/>
  <c r="AC361" i="4" s="1"/>
  <c r="AC384" i="4"/>
  <c r="AC362" i="4" s="1"/>
  <c r="W384" i="4"/>
  <c r="W362" i="4" s="1"/>
  <c r="Q384" i="4"/>
  <c r="Q362" i="4" s="1"/>
  <c r="O384" i="4"/>
  <c r="O362" i="4" s="1"/>
  <c r="J643" i="4"/>
  <c r="P396" i="4"/>
  <c r="AF396" i="4"/>
  <c r="Q396" i="4"/>
  <c r="AL396" i="4"/>
  <c r="AL384" i="4"/>
  <c r="AL362" i="4" s="1"/>
  <c r="AF384" i="4"/>
  <c r="AF362" i="4" s="1"/>
  <c r="Z384" i="4"/>
  <c r="Z362" i="4" s="1"/>
  <c r="T384" i="4"/>
  <c r="T362" i="4" s="1"/>
  <c r="J383" i="4"/>
  <c r="J361" i="4" s="1"/>
  <c r="P384" i="4"/>
  <c r="P362" i="4" s="1"/>
  <c r="T396" i="4"/>
  <c r="O396" i="4"/>
  <c r="Z396" i="4"/>
  <c r="N37" i="4"/>
  <c r="AR374" i="4"/>
  <c r="J375" i="4"/>
  <c r="H37" i="4" l="1"/>
  <c r="H36" i="4"/>
  <c r="X497" i="4"/>
  <c r="X496" i="4" s="1"/>
  <c r="H393" i="4"/>
  <c r="H384" i="4"/>
  <c r="H362" i="4" s="1"/>
  <c r="H377" i="4"/>
  <c r="I404" i="4"/>
  <c r="I441" i="4"/>
  <c r="I375" i="4"/>
  <c r="I380" i="4"/>
  <c r="I425" i="4"/>
  <c r="I378" i="4"/>
  <c r="I376" i="4"/>
  <c r="I355" i="4" s="1"/>
  <c r="I421" i="4"/>
  <c r="I377" i="4"/>
  <c r="I393" i="4"/>
  <c r="O441" i="4"/>
  <c r="N384" i="4"/>
  <c r="N362" i="4" s="1"/>
  <c r="N383" i="4"/>
  <c r="N361" i="4" s="1"/>
  <c r="O385" i="4"/>
  <c r="O363" i="4" s="1"/>
  <c r="O642" i="4"/>
  <c r="I642" i="4" s="1"/>
  <c r="I643" i="4"/>
  <c r="O383" i="4"/>
  <c r="O361" i="4" s="1"/>
  <c r="O368" i="4"/>
  <c r="N380" i="4"/>
  <c r="N379" i="4"/>
  <c r="N36" i="4"/>
  <c r="Z374" i="4"/>
  <c r="Z375" i="4"/>
  <c r="AL375" i="4"/>
  <c r="O375" i="4"/>
  <c r="W374" i="4"/>
  <c r="W375" i="4"/>
  <c r="J374" i="4"/>
  <c r="P375" i="4"/>
  <c r="T374" i="4"/>
  <c r="T375" i="4"/>
  <c r="AF375" i="4"/>
  <c r="Q374" i="4"/>
  <c r="Q375" i="4"/>
  <c r="P383" i="4"/>
  <c r="P361" i="4" s="1"/>
  <c r="T382" i="4"/>
  <c r="T383" i="4"/>
  <c r="T361" i="4" s="1"/>
  <c r="Z382" i="4"/>
  <c r="Z383" i="4"/>
  <c r="Z361" i="4" s="1"/>
  <c r="AF382" i="4"/>
  <c r="AF383" i="4"/>
  <c r="AF361" i="4" s="1"/>
  <c r="AL382" i="4"/>
  <c r="AL383" i="4"/>
  <c r="AL361" i="4" s="1"/>
  <c r="Q382" i="4"/>
  <c r="Q383" i="4"/>
  <c r="Q361" i="4" s="1"/>
  <c r="W382" i="4"/>
  <c r="W383" i="4"/>
  <c r="W361" i="4" s="1"/>
  <c r="Q368" i="4"/>
  <c r="T368" i="4"/>
  <c r="W368" i="4"/>
  <c r="Z368" i="4"/>
  <c r="AC368" i="4"/>
  <c r="AF368" i="4"/>
  <c r="AL368" i="4"/>
  <c r="Q367" i="4"/>
  <c r="Q357" i="4" s="1"/>
  <c r="T367" i="4"/>
  <c r="T357" i="4" s="1"/>
  <c r="W367" i="4"/>
  <c r="Z367" i="4"/>
  <c r="Z357" i="4" s="1"/>
  <c r="AC367" i="4"/>
  <c r="AF367" i="4"/>
  <c r="AF357" i="4" s="1"/>
  <c r="AI367" i="4"/>
  <c r="AL367" i="4"/>
  <c r="AL357" i="4" s="1"/>
  <c r="AL366" i="4"/>
  <c r="AL359" i="4" s="1"/>
  <c r="Q366" i="4"/>
  <c r="Q359" i="4" s="1"/>
  <c r="T366" i="4"/>
  <c r="T359" i="4" s="1"/>
  <c r="W366" i="4"/>
  <c r="Z366" i="4"/>
  <c r="Z359" i="4" s="1"/>
  <c r="AC366" i="4"/>
  <c r="AF366" i="4"/>
  <c r="AF359" i="4" s="1"/>
  <c r="AI366" i="4"/>
  <c r="H379" i="4" l="1"/>
  <c r="H380" i="4"/>
  <c r="AI368" i="4"/>
  <c r="H385" i="4"/>
  <c r="H363" i="4" s="1"/>
  <c r="I385" i="4"/>
  <c r="I363" i="4" s="1"/>
  <c r="I368" i="4"/>
  <c r="I383" i="4"/>
  <c r="I361" i="4" s="1"/>
  <c r="I367" i="4"/>
  <c r="I357" i="4" s="1"/>
  <c r="I366" i="4"/>
  <c r="I395" i="4"/>
  <c r="P374" i="4"/>
  <c r="P366" i="4"/>
  <c r="P359" i="4" s="1"/>
  <c r="J366" i="4"/>
  <c r="J359" i="4" s="1"/>
  <c r="P367" i="4"/>
  <c r="P357" i="4" s="1"/>
  <c r="J367" i="4"/>
  <c r="J357" i="4" s="1"/>
  <c r="P368" i="4"/>
  <c r="J368" i="4"/>
  <c r="P382" i="4"/>
  <c r="J382" i="4"/>
  <c r="N385" i="4"/>
  <c r="N363" i="4" s="1"/>
  <c r="N368" i="4"/>
  <c r="O382" i="4"/>
  <c r="O374" i="4"/>
  <c r="I374" i="4"/>
  <c r="AF374" i="4"/>
  <c r="O366" i="4"/>
  <c r="O367" i="4"/>
  <c r="O357" i="4" s="1"/>
  <c r="AL374" i="4"/>
  <c r="J365" i="4"/>
  <c r="J354" i="4" s="1"/>
  <c r="H382" i="4" l="1"/>
  <c r="H368" i="4"/>
  <c r="X461" i="4"/>
  <c r="H366" i="4"/>
  <c r="H383" i="4"/>
  <c r="H361" i="4" s="1"/>
  <c r="I382" i="4"/>
  <c r="I365" i="4"/>
  <c r="N382" i="4"/>
  <c r="N367" i="4"/>
  <c r="AF365" i="4"/>
  <c r="AF354" i="4" s="1"/>
  <c r="P365" i="4"/>
  <c r="P354" i="4" s="1"/>
  <c r="Z365" i="4"/>
  <c r="Z354" i="4" s="1"/>
  <c r="AL365" i="4"/>
  <c r="AL354" i="4" s="1"/>
  <c r="W365" i="4"/>
  <c r="N366" i="4"/>
  <c r="T365" i="4"/>
  <c r="T354" i="4" s="1"/>
  <c r="Q365" i="4"/>
  <c r="Q354" i="4" s="1"/>
  <c r="AC365" i="4"/>
  <c r="AI365" i="4"/>
  <c r="O365" i="4"/>
  <c r="AO614" i="4"/>
  <c r="AP614" i="4"/>
  <c r="AQ614" i="4"/>
  <c r="AR614" i="4"/>
  <c r="AS614" i="4"/>
  <c r="AT614" i="4"/>
  <c r="H367" i="4" l="1"/>
  <c r="H365" i="4"/>
  <c r="AS607" i="4"/>
  <c r="AS606" i="4" s="1"/>
  <c r="AS335" i="4"/>
  <c r="AO607" i="4"/>
  <c r="AO606" i="4" s="1"/>
  <c r="AO335" i="4"/>
  <c r="AR607" i="4"/>
  <c r="AR606" i="4" s="1"/>
  <c r="AR335" i="4"/>
  <c r="AT607" i="4"/>
  <c r="AT606" i="4" s="1"/>
  <c r="AT335" i="4"/>
  <c r="AQ607" i="4"/>
  <c r="AQ606" i="4" s="1"/>
  <c r="AQ335" i="4"/>
  <c r="AP607" i="4"/>
  <c r="AP606" i="4" s="1"/>
  <c r="AP335" i="4"/>
  <c r="N365" i="4"/>
  <c r="N632" i="4"/>
  <c r="BE605" i="4"/>
  <c r="J351" i="4"/>
  <c r="H351" i="4" l="1"/>
  <c r="AK614" i="4"/>
  <c r="AI614" i="4"/>
  <c r="I351" i="4"/>
  <c r="H632" i="4"/>
  <c r="N629" i="4"/>
  <c r="I632" i="4"/>
  <c r="O629" i="4"/>
  <c r="O627" i="4" s="1"/>
  <c r="AL351" i="4"/>
  <c r="T351" i="4"/>
  <c r="J350" i="4"/>
  <c r="P351" i="4"/>
  <c r="AT349" i="4"/>
  <c r="AT350" i="4"/>
  <c r="AR349" i="4"/>
  <c r="AR350" i="4"/>
  <c r="AP349" i="4"/>
  <c r="AP350" i="4"/>
  <c r="Z351" i="4"/>
  <c r="N351" i="4"/>
  <c r="AF351" i="4"/>
  <c r="W351" i="4"/>
  <c r="Q351" i="4"/>
  <c r="O351" i="4"/>
  <c r="AS349" i="4"/>
  <c r="AS350" i="4"/>
  <c r="AQ349" i="4"/>
  <c r="AQ350" i="4"/>
  <c r="AO349" i="4"/>
  <c r="AO350" i="4"/>
  <c r="H618" i="4" l="1"/>
  <c r="R632" i="4"/>
  <c r="H629" i="4"/>
  <c r="N627" i="4"/>
  <c r="H627" i="4" s="1"/>
  <c r="O349" i="4"/>
  <c r="O350" i="4"/>
  <c r="Q349" i="4"/>
  <c r="Q350" i="4"/>
  <c r="W349" i="4"/>
  <c r="W350" i="4"/>
  <c r="AF349" i="4"/>
  <c r="AF350" i="4"/>
  <c r="N350" i="4"/>
  <c r="Z349" i="4"/>
  <c r="Z350" i="4"/>
  <c r="P350" i="4"/>
  <c r="T349" i="4"/>
  <c r="T350" i="4"/>
  <c r="AL349" i="4"/>
  <c r="AL350" i="4"/>
  <c r="AO326" i="4"/>
  <c r="AP326" i="4"/>
  <c r="AQ326" i="4"/>
  <c r="AR326" i="4"/>
  <c r="AS326" i="4"/>
  <c r="AT326" i="4"/>
  <c r="R627" i="4" l="1"/>
  <c r="R629" i="4"/>
  <c r="W632" i="4"/>
  <c r="X632" i="4" s="1"/>
  <c r="H350" i="4"/>
  <c r="H348" i="4"/>
  <c r="S629" i="4"/>
  <c r="S627" i="4"/>
  <c r="S626" i="4" s="1"/>
  <c r="I350" i="4"/>
  <c r="I349" i="4"/>
  <c r="P349" i="4"/>
  <c r="J349" i="4"/>
  <c r="N349" i="4"/>
  <c r="Q343" i="4"/>
  <c r="T343" i="4"/>
  <c r="Z343" i="4"/>
  <c r="AF343" i="4"/>
  <c r="AL343" i="4"/>
  <c r="N343" i="4"/>
  <c r="S596" i="4" l="1"/>
  <c r="W627" i="4"/>
  <c r="W626" i="4" s="1"/>
  <c r="W629" i="4"/>
  <c r="X629" i="4"/>
  <c r="X627" i="4"/>
  <c r="X626" i="4" s="1"/>
  <c r="X596" i="4" s="1"/>
  <c r="X495" i="4" s="1"/>
  <c r="R626" i="4"/>
  <c r="R596" i="4" s="1"/>
  <c r="R495" i="4" s="1"/>
  <c r="H349" i="4"/>
  <c r="S473" i="4"/>
  <c r="Y629" i="4"/>
  <c r="Y627" i="4"/>
  <c r="Y626" i="4" s="1"/>
  <c r="Y596" i="4" s="1"/>
  <c r="Y473" i="4" s="1"/>
  <c r="P343" i="4"/>
  <c r="J343" i="4"/>
  <c r="AT622" i="4"/>
  <c r="AT605" i="4" s="1"/>
  <c r="AT343" i="4"/>
  <c r="AR622" i="4"/>
  <c r="AR605" i="4" s="1"/>
  <c r="AR343" i="4"/>
  <c r="AP622" i="4"/>
  <c r="AP605" i="4" s="1"/>
  <c r="AP343" i="4"/>
  <c r="AS622" i="4"/>
  <c r="AS605" i="4" s="1"/>
  <c r="AS343" i="4"/>
  <c r="AQ622" i="4"/>
  <c r="AQ605" i="4" s="1"/>
  <c r="AQ343" i="4"/>
  <c r="AO622" i="4"/>
  <c r="AO605" i="4" s="1"/>
  <c r="AO343" i="4"/>
  <c r="S460" i="4" l="1"/>
  <c r="S456" i="4" s="1"/>
  <c r="S495" i="4"/>
  <c r="X473" i="4"/>
  <c r="X460" i="4"/>
  <c r="H343" i="4"/>
  <c r="H340" i="4"/>
  <c r="N340" i="4"/>
  <c r="N341" i="4"/>
  <c r="O574" i="4"/>
  <c r="O573" i="4" s="1"/>
  <c r="R473" i="4" l="1"/>
  <c r="O244" i="4"/>
  <c r="O243" i="4"/>
  <c r="I574" i="4"/>
  <c r="R460" i="4" l="1"/>
  <c r="I244" i="4"/>
  <c r="I243" i="4"/>
  <c r="O242" i="4"/>
  <c r="I573" i="4"/>
  <c r="J247" i="4"/>
  <c r="I242" i="4" l="1"/>
  <c r="AL247" i="4"/>
  <c r="Z247" i="4"/>
  <c r="AF247" i="4"/>
  <c r="P247" i="4"/>
  <c r="Q247" i="4"/>
  <c r="T247" i="4"/>
  <c r="N240" i="4"/>
  <c r="N222" i="4" s="1"/>
  <c r="J239" i="4"/>
  <c r="J221" i="4" s="1"/>
  <c r="AC238" i="4"/>
  <c r="AC220" i="4" s="1"/>
  <c r="O576" i="4"/>
  <c r="I576" i="4" s="1"/>
  <c r="I252" i="4"/>
  <c r="H239" i="4" l="1"/>
  <c r="H221" i="4" s="1"/>
  <c r="AF240" i="4"/>
  <c r="AF222" i="4" s="1"/>
  <c r="AF570" i="4"/>
  <c r="AC240" i="4"/>
  <c r="AC222" i="4" s="1"/>
  <c r="AC237" i="4"/>
  <c r="Z240" i="4"/>
  <c r="Z222" i="4" s="1"/>
  <c r="Z570" i="4"/>
  <c r="W240" i="4"/>
  <c r="W222" i="4" s="1"/>
  <c r="T240" i="4"/>
  <c r="T222" i="4" s="1"/>
  <c r="Y570" i="4"/>
  <c r="Y495" i="4" s="1"/>
  <c r="Q240" i="4"/>
  <c r="Q222" i="4" s="1"/>
  <c r="AL240" i="4"/>
  <c r="AL222" i="4" s="1"/>
  <c r="AL570" i="4"/>
  <c r="AI240" i="4"/>
  <c r="AI222" i="4" s="1"/>
  <c r="AL246" i="4"/>
  <c r="T246" i="4"/>
  <c r="Q246" i="4"/>
  <c r="AF246" i="4"/>
  <c r="Z246" i="4"/>
  <c r="I245" i="4"/>
  <c r="I239" i="4"/>
  <c r="I221" i="4" s="1"/>
  <c r="P240" i="4"/>
  <c r="P222" i="4" s="1"/>
  <c r="J240" i="4"/>
  <c r="J222" i="4" s="1"/>
  <c r="O252" i="4"/>
  <c r="N252" i="4"/>
  <c r="O240" i="4"/>
  <c r="O222" i="4" s="1"/>
  <c r="N239" i="4"/>
  <c r="N221" i="4" s="1"/>
  <c r="AI238" i="4"/>
  <c r="AI220" i="4" s="1"/>
  <c r="AI239" i="4"/>
  <c r="AI221" i="4" s="1"/>
  <c r="W238" i="4"/>
  <c r="W220" i="4" s="1"/>
  <c r="W239" i="4"/>
  <c r="W221" i="4" s="1"/>
  <c r="Q238" i="4"/>
  <c r="Q220" i="4" s="1"/>
  <c r="Q239" i="4"/>
  <c r="Q221" i="4" s="1"/>
  <c r="O239" i="4"/>
  <c r="O221" i="4" s="1"/>
  <c r="O572" i="4"/>
  <c r="O571" i="4" s="1"/>
  <c r="O245" i="4"/>
  <c r="AL238" i="4"/>
  <c r="AL239" i="4"/>
  <c r="AF238" i="4"/>
  <c r="AF220" i="4" s="1"/>
  <c r="AF239" i="4"/>
  <c r="AF221" i="4" s="1"/>
  <c r="Z238" i="4"/>
  <c r="Z220" i="4" s="1"/>
  <c r="Z239" i="4"/>
  <c r="Z221" i="4" s="1"/>
  <c r="T238" i="4"/>
  <c r="T220" i="4" s="1"/>
  <c r="T239" i="4"/>
  <c r="T221" i="4" s="1"/>
  <c r="P239" i="4"/>
  <c r="P221" i="4" s="1"/>
  <c r="J231" i="4"/>
  <c r="O570" i="4" l="1"/>
  <c r="I571" i="4"/>
  <c r="I570" i="4" s="1"/>
  <c r="H252" i="4"/>
  <c r="W227" i="4"/>
  <c r="AL469" i="4"/>
  <c r="Z469" i="4"/>
  <c r="T469" i="4"/>
  <c r="AF469" i="4"/>
  <c r="Y469" i="4"/>
  <c r="Y460" i="4"/>
  <c r="Y456" i="4" s="1"/>
  <c r="I240" i="4"/>
  <c r="I222" i="4" s="1"/>
  <c r="P238" i="4"/>
  <c r="P220" i="4" s="1"/>
  <c r="J238" i="4"/>
  <c r="J220" i="4" s="1"/>
  <c r="AL237" i="4"/>
  <c r="P246" i="4"/>
  <c r="J246" i="4"/>
  <c r="N234" i="4"/>
  <c r="N217" i="4" s="1"/>
  <c r="O234" i="4"/>
  <c r="O217" i="4" s="1"/>
  <c r="O248" i="4"/>
  <c r="O216" i="4" s="1"/>
  <c r="O227" i="4"/>
  <c r="O219" i="4" s="1"/>
  <c r="N237" i="4"/>
  <c r="N235" i="4"/>
  <c r="N218" i="4" s="1"/>
  <c r="O238" i="4"/>
  <c r="O220" i="4" s="1"/>
  <c r="N238" i="4"/>
  <c r="N220" i="4" s="1"/>
  <c r="O241" i="4"/>
  <c r="I572" i="4"/>
  <c r="Z237" i="4"/>
  <c r="W237" i="4"/>
  <c r="Q237" i="4"/>
  <c r="AF237" i="4"/>
  <c r="T237" i="4"/>
  <c r="AI237" i="4"/>
  <c r="T231" i="4"/>
  <c r="T230" i="4"/>
  <c r="Q230" i="4"/>
  <c r="Q231" i="4"/>
  <c r="AF231" i="4"/>
  <c r="AF230" i="4"/>
  <c r="AL231" i="4"/>
  <c r="AL230" i="4"/>
  <c r="P231" i="4"/>
  <c r="Z231" i="4"/>
  <c r="Z230" i="4"/>
  <c r="W231" i="4"/>
  <c r="W230" i="4"/>
  <c r="T227" i="4"/>
  <c r="Z227" i="4"/>
  <c r="AF227" i="4"/>
  <c r="AL227" i="4"/>
  <c r="Q226" i="4"/>
  <c r="Q215" i="4" s="1"/>
  <c r="T226" i="4"/>
  <c r="T215" i="4" s="1"/>
  <c r="W226" i="4"/>
  <c r="Z226" i="4"/>
  <c r="Z215" i="4" s="1"/>
  <c r="AF226" i="4"/>
  <c r="AF215" i="4" s="1"/>
  <c r="AI226" i="4"/>
  <c r="AL226" i="4"/>
  <c r="Q225" i="4"/>
  <c r="Q214" i="4" s="1"/>
  <c r="T225" i="4"/>
  <c r="T214" i="4" s="1"/>
  <c r="W225" i="4"/>
  <c r="Z225" i="4"/>
  <c r="Z214" i="4" s="1"/>
  <c r="AL225" i="4"/>
  <c r="AO225" i="4"/>
  <c r="AP225" i="4"/>
  <c r="AQ225" i="4"/>
  <c r="AR225" i="4"/>
  <c r="AS225" i="4"/>
  <c r="AT225" i="4"/>
  <c r="H237" i="4" l="1"/>
  <c r="H234" i="4"/>
  <c r="H217" i="4" s="1"/>
  <c r="H231" i="4"/>
  <c r="H238" i="4"/>
  <c r="H220" i="4" s="1"/>
  <c r="H235" i="4"/>
  <c r="H218" i="4" s="1"/>
  <c r="AC234" i="4"/>
  <c r="AC217" i="4" s="1"/>
  <c r="I238" i="4"/>
  <c r="I220" i="4" s="1"/>
  <c r="I234" i="4"/>
  <c r="I217" i="4" s="1"/>
  <c r="I241" i="4"/>
  <c r="I248" i="4"/>
  <c r="I216" i="4" s="1"/>
  <c r="I227" i="4"/>
  <c r="I219" i="4" s="1"/>
  <c r="P237" i="4"/>
  <c r="J237" i="4"/>
  <c r="P230" i="4"/>
  <c r="J230" i="4"/>
  <c r="P225" i="4"/>
  <c r="P214" i="4" s="1"/>
  <c r="J225" i="4"/>
  <c r="J214" i="4" s="1"/>
  <c r="P227" i="4"/>
  <c r="J227" i="4"/>
  <c r="P226" i="4"/>
  <c r="P215" i="4" s="1"/>
  <c r="J226" i="4"/>
  <c r="J215" i="4" s="1"/>
  <c r="O225" i="4"/>
  <c r="O214" i="4" s="1"/>
  <c r="O231" i="4"/>
  <c r="N225" i="4"/>
  <c r="N214" i="4" s="1"/>
  <c r="N226" i="4"/>
  <c r="O226" i="4"/>
  <c r="O237" i="4"/>
  <c r="N248" i="4"/>
  <c r="N216" i="4" s="1"/>
  <c r="AF224" i="4"/>
  <c r="AF213" i="4" s="1"/>
  <c r="AF225" i="4"/>
  <c r="AF214" i="4" s="1"/>
  <c r="AI224" i="4"/>
  <c r="AI225" i="4"/>
  <c r="AC224" i="4"/>
  <c r="AC226" i="4"/>
  <c r="N231" i="4"/>
  <c r="J224" i="4"/>
  <c r="J213" i="4" s="1"/>
  <c r="H226" i="4" l="1"/>
  <c r="H230" i="4"/>
  <c r="H248" i="4"/>
  <c r="H216" i="4" s="1"/>
  <c r="H225" i="4"/>
  <c r="H214" i="4" s="1"/>
  <c r="AI234" i="4"/>
  <c r="AI217" i="4" s="1"/>
  <c r="I226" i="4"/>
  <c r="I231" i="4"/>
  <c r="I237" i="4"/>
  <c r="I225" i="4"/>
  <c r="I214" i="4" s="1"/>
  <c r="I224" i="4"/>
  <c r="N224" i="4"/>
  <c r="O230" i="4"/>
  <c r="AF223" i="4"/>
  <c r="O224" i="4"/>
  <c r="W223" i="4"/>
  <c r="W224" i="4"/>
  <c r="P224" i="4"/>
  <c r="P213" i="4" s="1"/>
  <c r="Z223" i="4"/>
  <c r="Z224" i="4"/>
  <c r="Z213" i="4" s="1"/>
  <c r="AL224" i="4"/>
  <c r="AL213" i="4" s="1"/>
  <c r="Q223" i="4"/>
  <c r="Q224" i="4"/>
  <c r="Q213" i="4" s="1"/>
  <c r="T223" i="4"/>
  <c r="T224" i="4"/>
  <c r="T213" i="4" s="1"/>
  <c r="N230" i="4"/>
  <c r="Q40" i="4"/>
  <c r="Q25" i="4" s="1"/>
  <c r="T40" i="4"/>
  <c r="T25" i="4" s="1"/>
  <c r="W40" i="4"/>
  <c r="W25" i="4" s="1"/>
  <c r="Z40" i="4"/>
  <c r="Z25" i="4" s="1"/>
  <c r="AF40" i="4"/>
  <c r="AF25" i="4" s="1"/>
  <c r="H224" i="4" l="1"/>
  <c r="I230" i="4"/>
  <c r="P40" i="4"/>
  <c r="P25" i="4" s="1"/>
  <c r="J40" i="4"/>
  <c r="J25" i="4" s="1"/>
  <c r="O40" i="4"/>
  <c r="O25" i="4" s="1"/>
  <c r="N339" i="4"/>
  <c r="N314" i="4" s="1"/>
  <c r="AF39" i="4"/>
  <c r="AF24" i="4" s="1"/>
  <c r="W39" i="4"/>
  <c r="W24" i="4" s="1"/>
  <c r="Z39" i="4"/>
  <c r="Z24" i="4" s="1"/>
  <c r="T39" i="4"/>
  <c r="T24" i="4" s="1"/>
  <c r="Q39" i="4"/>
  <c r="Q24" i="4" s="1"/>
  <c r="I39" i="4"/>
  <c r="I24" i="4" s="1"/>
  <c r="O601" i="4"/>
  <c r="P601" i="4"/>
  <c r="J601" i="4" s="1"/>
  <c r="J323" i="4" s="1"/>
  <c r="Q601" i="4"/>
  <c r="AO601" i="4"/>
  <c r="AP601" i="4"/>
  <c r="AQ601" i="4"/>
  <c r="AR601" i="4"/>
  <c r="AS601" i="4"/>
  <c r="AT601" i="4"/>
  <c r="H339" i="4" l="1"/>
  <c r="H314" i="4" s="1"/>
  <c r="I40" i="4"/>
  <c r="I25" i="4" s="1"/>
  <c r="P223" i="4"/>
  <c r="J223" i="4"/>
  <c r="P39" i="4"/>
  <c r="P24" i="4" s="1"/>
  <c r="J39" i="4"/>
  <c r="J24" i="4" s="1"/>
  <c r="O39" i="4"/>
  <c r="O24" i="4" s="1"/>
  <c r="O223" i="4"/>
  <c r="O600" i="4"/>
  <c r="I601" i="4"/>
  <c r="AT600" i="4"/>
  <c r="AT599" i="4" s="1"/>
  <c r="AT597" i="4" s="1"/>
  <c r="AT323" i="4"/>
  <c r="AT310" i="4" s="1"/>
  <c r="AR600" i="4"/>
  <c r="AR599" i="4" s="1"/>
  <c r="AR597" i="4" s="1"/>
  <c r="AR323" i="4"/>
  <c r="AR310" i="4" s="1"/>
  <c r="AP600" i="4"/>
  <c r="AP599" i="4" s="1"/>
  <c r="AP597" i="4" s="1"/>
  <c r="AP323" i="4"/>
  <c r="AP310" i="4" s="1"/>
  <c r="AL323" i="4"/>
  <c r="Z323" i="4"/>
  <c r="Q600" i="4"/>
  <c r="Q323" i="4"/>
  <c r="O323" i="4"/>
  <c r="AS600" i="4"/>
  <c r="AS599" i="4" s="1"/>
  <c r="AS597" i="4" s="1"/>
  <c r="AS323" i="4"/>
  <c r="AS310" i="4" s="1"/>
  <c r="AQ600" i="4"/>
  <c r="AQ599" i="4" s="1"/>
  <c r="AQ597" i="4" s="1"/>
  <c r="AQ323" i="4"/>
  <c r="AQ310" i="4" s="1"/>
  <c r="AO600" i="4"/>
  <c r="AO599" i="4" s="1"/>
  <c r="AO597" i="4" s="1"/>
  <c r="AO323" i="4"/>
  <c r="AO310" i="4" s="1"/>
  <c r="AF323" i="4"/>
  <c r="T323" i="4"/>
  <c r="P600" i="4"/>
  <c r="J600" i="4" s="1"/>
  <c r="J322" i="4" s="1"/>
  <c r="P323" i="4"/>
  <c r="N337" i="4"/>
  <c r="N312" i="4" s="1"/>
  <c r="P629" i="4"/>
  <c r="Q629" i="4"/>
  <c r="Q348" i="4" s="1"/>
  <c r="T348" i="4"/>
  <c r="Z348" i="4"/>
  <c r="AF348" i="4"/>
  <c r="AL348" i="4"/>
  <c r="N348" i="4"/>
  <c r="P624" i="4"/>
  <c r="Q624" i="4"/>
  <c r="Q623" i="4" s="1"/>
  <c r="Q622" i="4" s="1"/>
  <c r="J339" i="4"/>
  <c r="J314" i="4" s="1"/>
  <c r="P615" i="4"/>
  <c r="Q615" i="4"/>
  <c r="T607" i="4"/>
  <c r="W607" i="4"/>
  <c r="Z607" i="4"/>
  <c r="AF607" i="4"/>
  <c r="O615" i="4"/>
  <c r="N614" i="4"/>
  <c r="W606" i="4" l="1"/>
  <c r="W605" i="4" s="1"/>
  <c r="W596" i="4" s="1"/>
  <c r="AF606" i="4"/>
  <c r="AF605" i="4" s="1"/>
  <c r="AF596" i="4" s="1"/>
  <c r="AF473" i="4" s="1"/>
  <c r="Z606" i="4"/>
  <c r="Z605" i="4" s="1"/>
  <c r="Z596" i="4" s="1"/>
  <c r="Z473" i="4" s="1"/>
  <c r="T606" i="4"/>
  <c r="T605" i="4" s="1"/>
  <c r="I339" i="4"/>
  <c r="I314" i="4" s="1"/>
  <c r="I223" i="4"/>
  <c r="AL335" i="4"/>
  <c r="AL607" i="4"/>
  <c r="I323" i="4"/>
  <c r="P348" i="4"/>
  <c r="J629" i="4"/>
  <c r="J348" i="4" s="1"/>
  <c r="P623" i="4"/>
  <c r="J624" i="4"/>
  <c r="J342" i="4" s="1"/>
  <c r="P614" i="4"/>
  <c r="J615" i="4"/>
  <c r="Q614" i="4"/>
  <c r="T335" i="4"/>
  <c r="AF335" i="4"/>
  <c r="Z335" i="4"/>
  <c r="AC335" i="4"/>
  <c r="W335" i="4"/>
  <c r="O348" i="4"/>
  <c r="I629" i="4"/>
  <c r="H615" i="4"/>
  <c r="O614" i="4"/>
  <c r="I615" i="4"/>
  <c r="O599" i="4"/>
  <c r="I599" i="4" s="1"/>
  <c r="I600" i="4"/>
  <c r="AT337" i="4"/>
  <c r="AR337" i="4"/>
  <c r="AP337" i="4"/>
  <c r="AL339" i="4"/>
  <c r="AF339" i="4"/>
  <c r="AF314" i="4" s="1"/>
  <c r="Z339" i="4"/>
  <c r="Z314" i="4" s="1"/>
  <c r="T339" i="4"/>
  <c r="T314" i="4" s="1"/>
  <c r="P339" i="4"/>
  <c r="P314" i="4" s="1"/>
  <c r="AL342" i="4"/>
  <c r="Z342" i="4"/>
  <c r="Q342" i="4"/>
  <c r="AS337" i="4"/>
  <c r="AQ337" i="4"/>
  <c r="AO337" i="4"/>
  <c r="AI339" i="4"/>
  <c r="AI314" i="4" s="1"/>
  <c r="AC339" i="4"/>
  <c r="AC314" i="4" s="1"/>
  <c r="W339" i="4"/>
  <c r="W314" i="4" s="1"/>
  <c r="Q339" i="4"/>
  <c r="Q314" i="4" s="1"/>
  <c r="O339" i="4"/>
  <c r="O314" i="4" s="1"/>
  <c r="AF342" i="4"/>
  <c r="T342" i="4"/>
  <c r="P342" i="4"/>
  <c r="P599" i="4"/>
  <c r="P322" i="4"/>
  <c r="T321" i="4"/>
  <c r="T322" i="4"/>
  <c r="AF321" i="4"/>
  <c r="AF322" i="4"/>
  <c r="AO322" i="4"/>
  <c r="AO306" i="4" s="1"/>
  <c r="AQ322" i="4"/>
  <c r="AQ306" i="4" s="1"/>
  <c r="AS322" i="4"/>
  <c r="AS306" i="4" s="1"/>
  <c r="O322" i="4"/>
  <c r="Q599" i="4"/>
  <c r="Q597" i="4" s="1"/>
  <c r="Q322" i="4"/>
  <c r="Z321" i="4"/>
  <c r="Z322" i="4"/>
  <c r="AL321" i="4"/>
  <c r="AL322" i="4"/>
  <c r="AP322" i="4"/>
  <c r="AP306" i="4" s="1"/>
  <c r="AR322" i="4"/>
  <c r="AR306" i="4" s="1"/>
  <c r="AT322" i="4"/>
  <c r="AT306" i="4" s="1"/>
  <c r="Q609" i="4"/>
  <c r="T328" i="4"/>
  <c r="AL328" i="4"/>
  <c r="Q334" i="4"/>
  <c r="Q310" i="4" s="1"/>
  <c r="T334" i="4"/>
  <c r="T310" i="4" s="1"/>
  <c r="W334" i="4"/>
  <c r="Z334" i="4"/>
  <c r="Z310" i="4" s="1"/>
  <c r="AF334" i="4"/>
  <c r="AF310" i="4" s="1"/>
  <c r="AL334" i="4"/>
  <c r="AL310" i="4" s="1"/>
  <c r="Q333" i="4"/>
  <c r="Q309" i="4" s="1"/>
  <c r="T333" i="4"/>
  <c r="T309" i="4" s="1"/>
  <c r="W333" i="4"/>
  <c r="W309" i="4" s="1"/>
  <c r="Z333" i="4"/>
  <c r="Z309" i="4" s="1"/>
  <c r="AF333" i="4"/>
  <c r="AF309" i="4" s="1"/>
  <c r="AL333" i="4"/>
  <c r="AL309" i="4" s="1"/>
  <c r="Q332" i="4"/>
  <c r="T332" i="4"/>
  <c r="W332" i="4"/>
  <c r="Z332" i="4"/>
  <c r="AF332" i="4"/>
  <c r="AL332" i="4"/>
  <c r="W473" i="4" l="1"/>
  <c r="Q321" i="4"/>
  <c r="AL606" i="4"/>
  <c r="AL605" i="4" s="1"/>
  <c r="AL596" i="4" s="1"/>
  <c r="AL473" i="4" s="1"/>
  <c r="Q328" i="4"/>
  <c r="Q608" i="4"/>
  <c r="J623" i="4"/>
  <c r="J341" i="4" s="1"/>
  <c r="P622" i="4"/>
  <c r="J622" i="4" s="1"/>
  <c r="Q335" i="4"/>
  <c r="H332" i="4"/>
  <c r="AP336" i="4"/>
  <c r="AO336" i="4"/>
  <c r="AR336" i="4"/>
  <c r="AQ336" i="4"/>
  <c r="AT336" i="4"/>
  <c r="AS336" i="4"/>
  <c r="I348" i="4"/>
  <c r="I322" i="4"/>
  <c r="O597" i="4"/>
  <c r="P334" i="4"/>
  <c r="P310" i="4" s="1"/>
  <c r="J334" i="4"/>
  <c r="J310" i="4" s="1"/>
  <c r="P597" i="4"/>
  <c r="J599" i="4"/>
  <c r="P335" i="4"/>
  <c r="J614" i="4"/>
  <c r="J335" i="4" s="1"/>
  <c r="P332" i="4"/>
  <c r="J332" i="4"/>
  <c r="P333" i="4"/>
  <c r="P309" i="4" s="1"/>
  <c r="J333" i="4"/>
  <c r="J309" i="4" s="1"/>
  <c r="AI335" i="4"/>
  <c r="AF328" i="4"/>
  <c r="Z328" i="4"/>
  <c r="O332" i="4"/>
  <c r="O333" i="4"/>
  <c r="O309" i="4" s="1"/>
  <c r="N334" i="4"/>
  <c r="N310" i="4" s="1"/>
  <c r="O334" i="4"/>
  <c r="O310" i="4" s="1"/>
  <c r="N333" i="4"/>
  <c r="N309" i="4" s="1"/>
  <c r="O335" i="4"/>
  <c r="I614" i="4"/>
  <c r="I335" i="4" s="1"/>
  <c r="N335" i="4"/>
  <c r="H614" i="4"/>
  <c r="N332" i="4"/>
  <c r="Z331" i="4"/>
  <c r="P331" i="4"/>
  <c r="N331" i="4"/>
  <c r="AF331" i="4"/>
  <c r="W331" i="4"/>
  <c r="Q331" i="4"/>
  <c r="O331" i="4"/>
  <c r="N328" i="4"/>
  <c r="N329" i="4"/>
  <c r="P609" i="4"/>
  <c r="P608" i="4" s="1"/>
  <c r="P329" i="4"/>
  <c r="AL331" i="4"/>
  <c r="T331" i="4"/>
  <c r="O609" i="4"/>
  <c r="O608" i="4" s="1"/>
  <c r="O329" i="4"/>
  <c r="P341" i="4"/>
  <c r="T340" i="4"/>
  <c r="T341" i="4"/>
  <c r="AF340" i="4"/>
  <c r="AF341" i="4"/>
  <c r="O337" i="4"/>
  <c r="O312" i="4" s="1"/>
  <c r="Q336" i="4"/>
  <c r="Q337" i="4"/>
  <c r="Q312" i="4" s="1"/>
  <c r="W336" i="4"/>
  <c r="W337" i="4"/>
  <c r="W312" i="4" s="1"/>
  <c r="AC336" i="4"/>
  <c r="AC337" i="4"/>
  <c r="AC312" i="4" s="1"/>
  <c r="AI336" i="4"/>
  <c r="AI337" i="4"/>
  <c r="AI312" i="4" s="1"/>
  <c r="Q340" i="4"/>
  <c r="Q341" i="4"/>
  <c r="Z340" i="4"/>
  <c r="Z341" i="4"/>
  <c r="AL340" i="4"/>
  <c r="AL341" i="4"/>
  <c r="P337" i="4"/>
  <c r="P312" i="4" s="1"/>
  <c r="T336" i="4"/>
  <c r="T337" i="4"/>
  <c r="T312" i="4" s="1"/>
  <c r="Z336" i="4"/>
  <c r="Z337" i="4"/>
  <c r="Z312" i="4" s="1"/>
  <c r="AF336" i="4"/>
  <c r="AF337" i="4"/>
  <c r="AF312" i="4" s="1"/>
  <c r="AL336" i="4"/>
  <c r="AL337" i="4"/>
  <c r="I330" i="4"/>
  <c r="Q607" i="4"/>
  <c r="Q606" i="4" s="1"/>
  <c r="Q605" i="4" s="1"/>
  <c r="AL330" i="4"/>
  <c r="J330" i="4"/>
  <c r="O321" i="4" l="1"/>
  <c r="I333" i="4"/>
  <c r="I309" i="4" s="1"/>
  <c r="I332" i="4"/>
  <c r="N607" i="4"/>
  <c r="N606" i="4" s="1"/>
  <c r="N605" i="4" s="1"/>
  <c r="H608" i="4"/>
  <c r="I334" i="4"/>
  <c r="I310" i="4" s="1"/>
  <c r="H335" i="4"/>
  <c r="H334" i="4"/>
  <c r="H310" i="4" s="1"/>
  <c r="H333" i="4"/>
  <c r="H309" i="4" s="1"/>
  <c r="I597" i="4"/>
  <c r="O607" i="4"/>
  <c r="P328" i="4"/>
  <c r="J609" i="4"/>
  <c r="J328" i="4" s="1"/>
  <c r="P321" i="4"/>
  <c r="J597" i="4"/>
  <c r="J321" i="4" s="1"/>
  <c r="P336" i="4"/>
  <c r="J336" i="4"/>
  <c r="P340" i="4"/>
  <c r="J340" i="4"/>
  <c r="O336" i="4"/>
  <c r="O328" i="4"/>
  <c r="I609" i="4"/>
  <c r="N330" i="4"/>
  <c r="P330" i="4"/>
  <c r="Z330" i="4"/>
  <c r="T330" i="4"/>
  <c r="AF330" i="4"/>
  <c r="W330" i="4"/>
  <c r="Q330" i="4"/>
  <c r="O330" i="4"/>
  <c r="I321" i="4" l="1"/>
  <c r="I607" i="4"/>
  <c r="I326" i="4" s="1"/>
  <c r="O606" i="4"/>
  <c r="I328" i="4"/>
  <c r="H330" i="4"/>
  <c r="I336" i="4"/>
  <c r="N336" i="4"/>
  <c r="P607" i="4"/>
  <c r="J608" i="4"/>
  <c r="J327" i="4" s="1"/>
  <c r="N320" i="4"/>
  <c r="I608" i="4"/>
  <c r="I327" i="4" s="1"/>
  <c r="Z327" i="4"/>
  <c r="AL327" i="4"/>
  <c r="N327" i="4"/>
  <c r="P327" i="4"/>
  <c r="T327" i="4"/>
  <c r="O327" i="4"/>
  <c r="Q327" i="4"/>
  <c r="W327" i="4"/>
  <c r="AF327" i="4"/>
  <c r="AC319" i="4"/>
  <c r="Q319" i="4"/>
  <c r="Q311" i="4" s="1"/>
  <c r="T319" i="4"/>
  <c r="T311" i="4" s="1"/>
  <c r="W319" i="4"/>
  <c r="Z319" i="4"/>
  <c r="Z311" i="4" s="1"/>
  <c r="AF319" i="4"/>
  <c r="AF311" i="4" s="1"/>
  <c r="AL319" i="4"/>
  <c r="Q318" i="4"/>
  <c r="Q308" i="4" s="1"/>
  <c r="T318" i="4"/>
  <c r="T308" i="4" s="1"/>
  <c r="W318" i="4"/>
  <c r="W308" i="4" s="1"/>
  <c r="Z318" i="4"/>
  <c r="Z308" i="4" s="1"/>
  <c r="AC318" i="4"/>
  <c r="AF318" i="4"/>
  <c r="AF308" i="4" s="1"/>
  <c r="AI318" i="4"/>
  <c r="AL318" i="4"/>
  <c r="AL308" i="4" s="1"/>
  <c r="Q317" i="4"/>
  <c r="Q307" i="4" s="1"/>
  <c r="T317" i="4"/>
  <c r="T307" i="4" s="1"/>
  <c r="W317" i="4"/>
  <c r="Z317" i="4"/>
  <c r="Z307" i="4" s="1"/>
  <c r="AC317" i="4"/>
  <c r="AF317" i="4"/>
  <c r="AF307" i="4" s="1"/>
  <c r="AI317" i="4"/>
  <c r="AL317" i="4"/>
  <c r="AL307" i="4" s="1"/>
  <c r="AO317" i="4"/>
  <c r="AO307" i="4" s="1"/>
  <c r="AP317" i="4"/>
  <c r="AP307" i="4" s="1"/>
  <c r="AQ317" i="4"/>
  <c r="AQ307" i="4" s="1"/>
  <c r="AR317" i="4"/>
  <c r="AR307" i="4" s="1"/>
  <c r="AS317" i="4"/>
  <c r="AS307" i="4" s="1"/>
  <c r="AT317" i="4"/>
  <c r="AT307" i="4" s="1"/>
  <c r="J607" i="4" l="1"/>
  <c r="J326" i="4" s="1"/>
  <c r="P606" i="4"/>
  <c r="P605" i="4" s="1"/>
  <c r="I606" i="4"/>
  <c r="H336" i="4"/>
  <c r="H327" i="4"/>
  <c r="H320" i="4"/>
  <c r="J606" i="4"/>
  <c r="I318" i="4"/>
  <c r="I308" i="4" s="1"/>
  <c r="P319" i="4"/>
  <c r="P311" i="4" s="1"/>
  <c r="J319" i="4"/>
  <c r="J311" i="4" s="1"/>
  <c r="P317" i="4"/>
  <c r="P307" i="4" s="1"/>
  <c r="J317" i="4"/>
  <c r="J307" i="4" s="1"/>
  <c r="P318" i="4"/>
  <c r="P308" i="4" s="1"/>
  <c r="J318" i="4"/>
  <c r="J308" i="4" s="1"/>
  <c r="N318" i="4"/>
  <c r="N308" i="4" s="1"/>
  <c r="N317" i="4"/>
  <c r="N307" i="4" s="1"/>
  <c r="O317" i="4"/>
  <c r="H606" i="4"/>
  <c r="H607" i="4"/>
  <c r="O318" i="4"/>
  <c r="O308" i="4" s="1"/>
  <c r="AF326" i="4"/>
  <c r="W326" i="4"/>
  <c r="Q326" i="4"/>
  <c r="O326" i="4"/>
  <c r="T326" i="4"/>
  <c r="P326" i="4"/>
  <c r="N326" i="4"/>
  <c r="AL326" i="4"/>
  <c r="Z326" i="4"/>
  <c r="J316" i="4"/>
  <c r="J306" i="4" s="1"/>
  <c r="AI316" i="4"/>
  <c r="H326" i="4" l="1"/>
  <c r="H317" i="4"/>
  <c r="H307" i="4" s="1"/>
  <c r="H318" i="4"/>
  <c r="H308" i="4" s="1"/>
  <c r="I319" i="4"/>
  <c r="I317" i="4"/>
  <c r="N316" i="4"/>
  <c r="N306" i="4" s="1"/>
  <c r="O316" i="4"/>
  <c r="AC316" i="4"/>
  <c r="W316" i="4"/>
  <c r="O319" i="4"/>
  <c r="Z316" i="4"/>
  <c r="Z306" i="4" s="1"/>
  <c r="AL316" i="4"/>
  <c r="AL306" i="4" s="1"/>
  <c r="Q316" i="4"/>
  <c r="Q306" i="4" s="1"/>
  <c r="P316" i="4"/>
  <c r="P306" i="4" s="1"/>
  <c r="AF316" i="4"/>
  <c r="AF306" i="4" s="1"/>
  <c r="T316" i="4"/>
  <c r="T306" i="4" s="1"/>
  <c r="H316" i="4" l="1"/>
  <c r="H306" i="4" s="1"/>
  <c r="I316" i="4"/>
  <c r="O315" i="4" l="1"/>
  <c r="I315" i="4"/>
  <c r="AC176" i="4"/>
  <c r="AC185" i="4" l="1"/>
  <c r="AC189" i="4"/>
  <c r="AI185" i="4"/>
  <c r="AI189" i="4"/>
  <c r="I38" i="4"/>
  <c r="I37" i="4" l="1"/>
  <c r="O38" i="4"/>
  <c r="O37" i="4" l="1"/>
  <c r="P676" i="4"/>
  <c r="J676" i="4" s="1"/>
  <c r="I36" i="4" l="1"/>
  <c r="P480" i="4"/>
  <c r="J480" i="4"/>
  <c r="O36" i="4"/>
  <c r="P15" i="4"/>
  <c r="T449" i="4" l="1"/>
  <c r="W449" i="4"/>
  <c r="Z449" i="4"/>
  <c r="Q449" i="4"/>
  <c r="AI424" i="4"/>
  <c r="AI417" i="4"/>
  <c r="AI399" i="4"/>
  <c r="AI400" i="4"/>
  <c r="AI279" i="4"/>
  <c r="AI267" i="4"/>
  <c r="AI228" i="4"/>
  <c r="AI110" i="4"/>
  <c r="AI92" i="4"/>
  <c r="AI67" i="4" s="1"/>
  <c r="AI97" i="4"/>
  <c r="AI72" i="4" s="1"/>
  <c r="Q445" i="4"/>
  <c r="Q409" i="4" s="1"/>
  <c r="T445" i="4"/>
  <c r="T409" i="4" s="1"/>
  <c r="W445" i="4"/>
  <c r="Z445" i="4"/>
  <c r="Z409" i="4" s="1"/>
  <c r="AC445" i="4"/>
  <c r="AF445" i="4"/>
  <c r="AF409" i="4" s="1"/>
  <c r="AL445" i="4"/>
  <c r="AO445" i="4"/>
  <c r="AP445" i="4"/>
  <c r="AQ445" i="4"/>
  <c r="AR445" i="4"/>
  <c r="AS445" i="4"/>
  <c r="AT445" i="4"/>
  <c r="AC612" i="4"/>
  <c r="AC613" i="4"/>
  <c r="AI298" i="4"/>
  <c r="AI290" i="4"/>
  <c r="AC181" i="4"/>
  <c r="AC539" i="4"/>
  <c r="AC538" i="4" s="1"/>
  <c r="AC541" i="4"/>
  <c r="AC542" i="4"/>
  <c r="AI542" i="4" s="1"/>
  <c r="AC543" i="4"/>
  <c r="AI543" i="4" s="1"/>
  <c r="Q252" i="4"/>
  <c r="Q219" i="4" s="1"/>
  <c r="T252" i="4"/>
  <c r="T219" i="4" s="1"/>
  <c r="W252" i="4"/>
  <c r="Z252" i="4"/>
  <c r="Z219" i="4" s="1"/>
  <c r="AF252" i="4"/>
  <c r="AF219" i="4" s="1"/>
  <c r="AL252" i="4"/>
  <c r="AO252" i="4"/>
  <c r="AP252" i="4"/>
  <c r="AQ252" i="4"/>
  <c r="AR252" i="4"/>
  <c r="AS252" i="4"/>
  <c r="AT252" i="4"/>
  <c r="AC610" i="4" l="1"/>
  <c r="AE635" i="4"/>
  <c r="AE634" i="4" s="1"/>
  <c r="AC635" i="4"/>
  <c r="AC540" i="4"/>
  <c r="AC145" i="4" s="1"/>
  <c r="AU174" i="4"/>
  <c r="AI252" i="4"/>
  <c r="AC252" i="4"/>
  <c r="AE471" i="4"/>
  <c r="AI445" i="4"/>
  <c r="AI378" i="4"/>
  <c r="AC520" i="4"/>
  <c r="AC519" i="4" s="1"/>
  <c r="AC522" i="4"/>
  <c r="AC521" i="4" s="1"/>
  <c r="AI369" i="4"/>
  <c r="AC135" i="4"/>
  <c r="P252" i="4"/>
  <c r="P219" i="4" s="1"/>
  <c r="J252" i="4"/>
  <c r="J219" i="4" s="1"/>
  <c r="P445" i="4"/>
  <c r="P409" i="4" s="1"/>
  <c r="J445" i="4"/>
  <c r="J409" i="4" s="1"/>
  <c r="AI613" i="4"/>
  <c r="AC431" i="4"/>
  <c r="AI428" i="4"/>
  <c r="AI541" i="4"/>
  <c r="AI539" i="4"/>
  <c r="AC144" i="4"/>
  <c r="AI271" i="4"/>
  <c r="AC271" i="4"/>
  <c r="AI77" i="4"/>
  <c r="AC77" i="4"/>
  <c r="AI111" i="4"/>
  <c r="AC98" i="4"/>
  <c r="AC73" i="4" s="1"/>
  <c r="AC38" i="4"/>
  <c r="W324" i="4"/>
  <c r="AI280" i="4"/>
  <c r="AI265" i="4"/>
  <c r="AC265" i="4"/>
  <c r="AC197" i="4"/>
  <c r="AI197" i="4"/>
  <c r="AC450" i="4"/>
  <c r="AI278" i="4"/>
  <c r="AC89" i="4"/>
  <c r="AI98" i="4"/>
  <c r="AI73" i="4" s="1"/>
  <c r="AI95" i="4"/>
  <c r="AI70" i="4" s="1"/>
  <c r="AC95" i="4"/>
  <c r="AC70" i="4" s="1"/>
  <c r="AC96" i="4"/>
  <c r="AC71" i="4" s="1"/>
  <c r="AI94" i="4"/>
  <c r="AI69" i="4" s="1"/>
  <c r="AC94" i="4"/>
  <c r="AC69" i="4" s="1"/>
  <c r="AI93" i="4"/>
  <c r="AI68" i="4" s="1"/>
  <c r="AC93" i="4"/>
  <c r="AC68" i="4" s="1"/>
  <c r="AC87" i="4"/>
  <c r="AC62" i="4" s="1"/>
  <c r="AC88" i="4"/>
  <c r="AC63" i="4" s="1"/>
  <c r="AC86" i="4"/>
  <c r="AC202" i="4"/>
  <c r="AI196" i="4"/>
  <c r="AC196" i="4"/>
  <c r="AC166" i="4" s="1"/>
  <c r="AI177" i="4"/>
  <c r="AI167" i="4" s="1"/>
  <c r="AI33" i="4"/>
  <c r="AC444" i="4"/>
  <c r="AC416" i="4"/>
  <c r="AC392" i="4"/>
  <c r="AI380" i="4"/>
  <c r="AC380" i="4"/>
  <c r="AI379" i="4"/>
  <c r="AC379" i="4"/>
  <c r="AC376" i="4"/>
  <c r="AC378" i="4"/>
  <c r="AC603" i="4"/>
  <c r="AC599" i="4" s="1"/>
  <c r="AI612" i="4"/>
  <c r="AC333" i="4"/>
  <c r="AC309" i="4" s="1"/>
  <c r="AI611" i="4"/>
  <c r="AC609" i="4" l="1"/>
  <c r="AC608" i="4" s="1"/>
  <c r="AE607" i="4"/>
  <c r="AE606" i="4" s="1"/>
  <c r="AE605" i="4" s="1"/>
  <c r="AE652" i="4"/>
  <c r="AE651" i="4" s="1"/>
  <c r="AE650" i="4" s="1"/>
  <c r="AE477" i="4" s="1"/>
  <c r="AC266" i="4"/>
  <c r="AK635" i="4"/>
  <c r="AC652" i="4"/>
  <c r="AC390" i="4"/>
  <c r="AC429" i="4"/>
  <c r="AC407" i="4" s="1"/>
  <c r="AI610" i="4"/>
  <c r="AI609" i="4" s="1"/>
  <c r="AI608" i="4" s="1"/>
  <c r="AE475" i="4"/>
  <c r="AI540" i="4"/>
  <c r="AI145" i="4" s="1"/>
  <c r="AI520" i="4"/>
  <c r="AI519" i="4" s="1"/>
  <c r="AI522" i="4"/>
  <c r="AI521" i="4" s="1"/>
  <c r="AI450" i="4"/>
  <c r="AI392" i="4"/>
  <c r="AI88" i="4"/>
  <c r="AI63" i="4" s="1"/>
  <c r="AI672" i="4"/>
  <c r="AE512" i="4"/>
  <c r="AI87" i="4"/>
  <c r="AI62" i="4" s="1"/>
  <c r="AI135" i="4"/>
  <c r="AK672" i="4"/>
  <c r="AI89" i="4"/>
  <c r="AI376" i="4"/>
  <c r="AI416" i="4"/>
  <c r="AI538" i="4"/>
  <c r="AI144" i="4" s="1"/>
  <c r="AI669" i="4"/>
  <c r="AK669" i="4"/>
  <c r="AI427" i="4"/>
  <c r="AI405" i="4" s="1"/>
  <c r="AI39" i="4"/>
  <c r="AC34" i="4"/>
  <c r="AI85" i="4"/>
  <c r="AC85" i="4"/>
  <c r="P449" i="4"/>
  <c r="J449" i="4"/>
  <c r="AC332" i="4"/>
  <c r="AI333" i="4"/>
  <c r="AI309" i="4" s="1"/>
  <c r="AC334" i="4"/>
  <c r="AC449" i="4"/>
  <c r="AI34" i="4"/>
  <c r="AC453" i="4"/>
  <c r="AI453" i="4"/>
  <c r="AI431" i="4"/>
  <c r="AC160" i="4"/>
  <c r="AC119" i="4" s="1"/>
  <c r="AC162" i="4"/>
  <c r="AI162" i="4"/>
  <c r="AI160" i="4"/>
  <c r="AC132" i="4"/>
  <c r="AC393" i="4"/>
  <c r="AC394" i="4"/>
  <c r="AC414" i="4"/>
  <c r="AC415" i="4"/>
  <c r="AC382" i="4"/>
  <c r="AC385" i="4"/>
  <c r="AC363" i="4" s="1"/>
  <c r="AI414" i="4"/>
  <c r="AI415" i="4"/>
  <c r="AC442" i="4"/>
  <c r="AC443" i="4"/>
  <c r="AI382" i="4"/>
  <c r="AI385" i="4"/>
  <c r="AI363" i="4" s="1"/>
  <c r="W323" i="4"/>
  <c r="W310" i="4" s="1"/>
  <c r="AC331" i="4"/>
  <c r="AI351" i="4"/>
  <c r="AC329" i="4"/>
  <c r="AI319" i="4"/>
  <c r="AI331" i="4"/>
  <c r="AC322" i="4"/>
  <c r="AC323" i="4"/>
  <c r="AC351" i="4"/>
  <c r="AI289" i="4"/>
  <c r="AC278" i="4"/>
  <c r="AC235" i="4"/>
  <c r="AC218" i="4" s="1"/>
  <c r="AC177" i="4"/>
  <c r="AC167" i="4" s="1"/>
  <c r="AC190" i="4"/>
  <c r="AC192" i="4"/>
  <c r="AC173" i="4" s="1"/>
  <c r="AC199" i="4"/>
  <c r="AC201" i="4"/>
  <c r="AC168" i="4" s="1"/>
  <c r="AC183" i="4"/>
  <c r="AI201" i="4"/>
  <c r="AI168" i="4" s="1"/>
  <c r="AI183" i="4"/>
  <c r="AC111" i="4"/>
  <c r="AC76" i="4"/>
  <c r="AI76" i="4"/>
  <c r="AC39" i="4"/>
  <c r="AC40" i="4"/>
  <c r="AC25" i="4" s="1"/>
  <c r="AI91" i="4"/>
  <c r="AI66" i="4" s="1"/>
  <c r="AI38" i="4"/>
  <c r="W249" i="4"/>
  <c r="W215" i="4" s="1"/>
  <c r="W398" i="4"/>
  <c r="W358" i="4" s="1"/>
  <c r="W397" i="4"/>
  <c r="W357" i="4" s="1"/>
  <c r="Z325" i="4"/>
  <c r="AK634" i="4" l="1"/>
  <c r="AK475" i="4" s="1"/>
  <c r="AE511" i="4"/>
  <c r="AE463" i="4" s="1"/>
  <c r="AI334" i="4"/>
  <c r="AK607" i="4"/>
  <c r="AC607" i="4"/>
  <c r="AC606" i="4" s="1"/>
  <c r="AC605" i="4" s="1"/>
  <c r="AI429" i="4"/>
  <c r="AI407" i="4" s="1"/>
  <c r="AI652" i="4"/>
  <c r="AI668" i="4"/>
  <c r="AI667" i="4" s="1"/>
  <c r="AK668" i="4"/>
  <c r="AK667" i="4" s="1"/>
  <c r="AK652" i="4"/>
  <c r="AK651" i="4" s="1"/>
  <c r="AI332" i="4"/>
  <c r="AI635" i="4"/>
  <c r="AK471" i="4"/>
  <c r="AK512" i="4"/>
  <c r="AI263" i="4"/>
  <c r="AI266" i="4"/>
  <c r="AI86" i="4"/>
  <c r="AI413" i="4"/>
  <c r="AI443" i="4"/>
  <c r="AI603" i="4"/>
  <c r="AI599" i="4" s="1"/>
  <c r="AI442" i="4"/>
  <c r="AI390" i="4"/>
  <c r="AI202" i="4"/>
  <c r="AI96" i="4"/>
  <c r="AI71" i="4" s="1"/>
  <c r="AC198" i="4"/>
  <c r="AC308" i="4"/>
  <c r="AI31" i="4"/>
  <c r="AC328" i="4"/>
  <c r="AC413" i="4"/>
  <c r="AI452" i="4"/>
  <c r="AC452" i="4"/>
  <c r="AC447" i="4" s="1"/>
  <c r="AC441" i="4"/>
  <c r="AC159" i="4"/>
  <c r="AI132" i="4"/>
  <c r="W372" i="4"/>
  <c r="W355" i="4" s="1"/>
  <c r="AI393" i="4"/>
  <c r="AI394" i="4"/>
  <c r="AC425" i="4"/>
  <c r="AC426" i="4"/>
  <c r="AI375" i="4"/>
  <c r="AC375" i="4"/>
  <c r="AI90" i="4"/>
  <c r="AC310" i="4"/>
  <c r="AC330" i="4"/>
  <c r="AC324" i="4"/>
  <c r="AI322" i="4"/>
  <c r="AI323" i="4"/>
  <c r="AI328" i="4"/>
  <c r="AI329" i="4"/>
  <c r="AC349" i="4"/>
  <c r="AC350" i="4"/>
  <c r="AI349" i="4"/>
  <c r="AI350" i="4"/>
  <c r="W321" i="4"/>
  <c r="W322" i="4"/>
  <c r="AI288" i="4"/>
  <c r="AI287" i="4"/>
  <c r="Q303" i="4"/>
  <c r="W297" i="4"/>
  <c r="AC263" i="4"/>
  <c r="AC264" i="4"/>
  <c r="AC275" i="4"/>
  <c r="AI275" i="4"/>
  <c r="AI235" i="4"/>
  <c r="AI218" i="4" s="1"/>
  <c r="AC230" i="4"/>
  <c r="AC231" i="4"/>
  <c r="AI176" i="4"/>
  <c r="AI166" i="4" s="1"/>
  <c r="W195" i="4"/>
  <c r="W170" i="4" s="1"/>
  <c r="AC174" i="4"/>
  <c r="AC175" i="4"/>
  <c r="AC91" i="4"/>
  <c r="AC66" i="4" s="1"/>
  <c r="AC90" i="4"/>
  <c r="AC83" i="4"/>
  <c r="AC84" i="4"/>
  <c r="AI40" i="4"/>
  <c r="AI25" i="4" s="1"/>
  <c r="AI32" i="4"/>
  <c r="AI24" i="4" s="1"/>
  <c r="AC31" i="4"/>
  <c r="AC32" i="4"/>
  <c r="AC24" i="4" s="1"/>
  <c r="AC586" i="4"/>
  <c r="AC585" i="4" s="1"/>
  <c r="AC584" i="4" s="1"/>
  <c r="AC583" i="4" s="1"/>
  <c r="AC579" i="4" s="1"/>
  <c r="J37" i="4"/>
  <c r="AC489" i="4"/>
  <c r="J451" i="4"/>
  <c r="AF449" i="4"/>
  <c r="AI449" i="4"/>
  <c r="AO667" i="4"/>
  <c r="AP667" i="4"/>
  <c r="AQ667" i="4"/>
  <c r="AR667" i="4"/>
  <c r="AS667" i="4"/>
  <c r="AT667" i="4"/>
  <c r="AO425" i="4"/>
  <c r="AP425" i="4"/>
  <c r="AQ425" i="4"/>
  <c r="AR425" i="4"/>
  <c r="AS425" i="4"/>
  <c r="Q413" i="4"/>
  <c r="T413" i="4"/>
  <c r="W413" i="4"/>
  <c r="Z413" i="4"/>
  <c r="AF413" i="4"/>
  <c r="AL413" i="4"/>
  <c r="N645" i="4"/>
  <c r="P642" i="4"/>
  <c r="P634" i="4" s="1"/>
  <c r="T395" i="4"/>
  <c r="Z395" i="4"/>
  <c r="AF395" i="4"/>
  <c r="AL395" i="4"/>
  <c r="AO395" i="4"/>
  <c r="AP395" i="4"/>
  <c r="AQ395" i="4"/>
  <c r="AR395" i="4"/>
  <c r="AS395" i="4"/>
  <c r="W392" i="4"/>
  <c r="Q370" i="4"/>
  <c r="T370" i="4"/>
  <c r="Z370" i="4"/>
  <c r="AF370" i="4"/>
  <c r="AL370" i="4"/>
  <c r="Q364" i="4"/>
  <c r="T364" i="4"/>
  <c r="W364" i="4"/>
  <c r="Z364" i="4"/>
  <c r="AF364" i="4"/>
  <c r="AL364" i="4"/>
  <c r="AO364" i="4"/>
  <c r="AP364" i="4"/>
  <c r="AQ364" i="4"/>
  <c r="AR364" i="4"/>
  <c r="AS364" i="4"/>
  <c r="AT364" i="4"/>
  <c r="P627" i="4"/>
  <c r="Q627" i="4"/>
  <c r="Q626" i="4" s="1"/>
  <c r="T346" i="4"/>
  <c r="Z346" i="4"/>
  <c r="AF346" i="4"/>
  <c r="AL346" i="4"/>
  <c r="AO626" i="4"/>
  <c r="AP626" i="4"/>
  <c r="AQ626" i="4"/>
  <c r="AR626" i="4"/>
  <c r="AS626" i="4"/>
  <c r="AT626" i="4"/>
  <c r="T325" i="4"/>
  <c r="AF325" i="4"/>
  <c r="AL325" i="4"/>
  <c r="O624" i="4"/>
  <c r="I624" i="4" s="1"/>
  <c r="Q346" i="4" l="1"/>
  <c r="Q596" i="4"/>
  <c r="AK606" i="4"/>
  <c r="AK605" i="4" s="1"/>
  <c r="AK596" i="4" s="1"/>
  <c r="AK473" i="4" s="1"/>
  <c r="AK511" i="4"/>
  <c r="AI310" i="4"/>
  <c r="AI330" i="4"/>
  <c r="AI607" i="4"/>
  <c r="AI606" i="4" s="1"/>
  <c r="I342" i="4"/>
  <c r="I307" i="4" s="1"/>
  <c r="AI199" i="4"/>
  <c r="AI308" i="4"/>
  <c r="J413" i="4"/>
  <c r="AK650" i="4"/>
  <c r="AK477" i="4" s="1"/>
  <c r="AI84" i="4"/>
  <c r="AI83" i="4"/>
  <c r="AI425" i="4"/>
  <c r="AI426" i="4"/>
  <c r="AI264" i="4"/>
  <c r="AS370" i="4"/>
  <c r="AR370" i="4"/>
  <c r="AQ370" i="4"/>
  <c r="AP370" i="4"/>
  <c r="AO370" i="4"/>
  <c r="AI324" i="4"/>
  <c r="AI648" i="4"/>
  <c r="AI647" i="4" s="1"/>
  <c r="AI644" i="4" s="1"/>
  <c r="AI643" i="4" s="1"/>
  <c r="AI642" i="4" s="1"/>
  <c r="AI634" i="4" s="1"/>
  <c r="AC647" i="4"/>
  <c r="AC644" i="4" s="1"/>
  <c r="AC643" i="4" s="1"/>
  <c r="AC642" i="4" s="1"/>
  <c r="AC634" i="4" s="1"/>
  <c r="AK461" i="4"/>
  <c r="AT370" i="4"/>
  <c r="AP449" i="4"/>
  <c r="AO449" i="4"/>
  <c r="AT449" i="4"/>
  <c r="AO413" i="4"/>
  <c r="AP413" i="4"/>
  <c r="AS413" i="4"/>
  <c r="AR413" i="4"/>
  <c r="AQ413" i="4"/>
  <c r="AS346" i="4"/>
  <c r="AS596" i="4"/>
  <c r="AR346" i="4"/>
  <c r="AR596" i="4"/>
  <c r="AQ346" i="4"/>
  <c r="AQ596" i="4"/>
  <c r="AP346" i="4"/>
  <c r="AP596" i="4"/>
  <c r="AO346" i="4"/>
  <c r="AO596" i="4"/>
  <c r="AT346" i="4"/>
  <c r="AT596" i="4"/>
  <c r="AI558" i="4"/>
  <c r="AC556" i="4"/>
  <c r="AC555" i="4" s="1"/>
  <c r="AC554" i="4" s="1"/>
  <c r="AC553" i="4" s="1"/>
  <c r="P370" i="4"/>
  <c r="J370" i="4"/>
  <c r="J635" i="4"/>
  <c r="J373" i="4" s="1"/>
  <c r="J392" i="4"/>
  <c r="P395" i="4"/>
  <c r="J642" i="4"/>
  <c r="J395" i="4" s="1"/>
  <c r="P364" i="4"/>
  <c r="J364" i="4"/>
  <c r="P626" i="4"/>
  <c r="J627" i="4"/>
  <c r="P325" i="4"/>
  <c r="J605" i="4"/>
  <c r="J325" i="4" s="1"/>
  <c r="P413" i="4"/>
  <c r="N626" i="4"/>
  <c r="H626" i="4" s="1"/>
  <c r="O370" i="4"/>
  <c r="O392" i="4"/>
  <c r="N397" i="4"/>
  <c r="N357" i="4" s="1"/>
  <c r="H645" i="4"/>
  <c r="O413" i="4"/>
  <c r="O445" i="4"/>
  <c r="N325" i="4"/>
  <c r="H605" i="4"/>
  <c r="N364" i="4"/>
  <c r="O364" i="4"/>
  <c r="I364" i="4"/>
  <c r="N392" i="4"/>
  <c r="N647" i="4"/>
  <c r="N644" i="4" s="1"/>
  <c r="N643" i="4" s="1"/>
  <c r="H648" i="4"/>
  <c r="N445" i="4"/>
  <c r="O451" i="4"/>
  <c r="AC488" i="4"/>
  <c r="AC487" i="4" s="1"/>
  <c r="AC483" i="4" s="1"/>
  <c r="AC482" i="4" s="1"/>
  <c r="AR449" i="4"/>
  <c r="AL449" i="4"/>
  <c r="Z451" i="4"/>
  <c r="T451" i="4"/>
  <c r="P451" i="4"/>
  <c r="AS449" i="4"/>
  <c r="AQ449" i="4"/>
  <c r="W451" i="4"/>
  <c r="Q451" i="4"/>
  <c r="Q302" i="4"/>
  <c r="Q254" i="4" s="1"/>
  <c r="AL373" i="4"/>
  <c r="AL392" i="4"/>
  <c r="Z373" i="4"/>
  <c r="Z392" i="4"/>
  <c r="T373" i="4"/>
  <c r="T392" i="4"/>
  <c r="P392" i="4"/>
  <c r="W396" i="4"/>
  <c r="W370" i="4"/>
  <c r="W371" i="4"/>
  <c r="AF373" i="4"/>
  <c r="AF392" i="4"/>
  <c r="Q373" i="4"/>
  <c r="Q392" i="4"/>
  <c r="W423" i="4"/>
  <c r="W406" i="4" s="1"/>
  <c r="AC374" i="4"/>
  <c r="AI374" i="4"/>
  <c r="O342" i="4"/>
  <c r="O307" i="4" s="1"/>
  <c r="O623" i="4"/>
  <c r="AC327" i="4"/>
  <c r="AC297" i="4"/>
  <c r="W295" i="4"/>
  <c r="W296" i="4"/>
  <c r="AI273" i="4"/>
  <c r="AI274" i="4"/>
  <c r="AC274" i="4"/>
  <c r="W247" i="4"/>
  <c r="AI231" i="4"/>
  <c r="AI230" i="4"/>
  <c r="W193" i="4"/>
  <c r="W194" i="4"/>
  <c r="W165" i="4" s="1"/>
  <c r="AI175" i="4"/>
  <c r="AS36" i="4"/>
  <c r="AS37" i="4"/>
  <c r="AQ36" i="4"/>
  <c r="AQ37" i="4"/>
  <c r="AO36" i="4"/>
  <c r="AO37" i="4"/>
  <c r="AF36" i="4"/>
  <c r="AF37" i="4"/>
  <c r="T36" i="4"/>
  <c r="T37" i="4"/>
  <c r="P37" i="4"/>
  <c r="AT36" i="4"/>
  <c r="AT37" i="4"/>
  <c r="AR36" i="4"/>
  <c r="AR37" i="4"/>
  <c r="AP36" i="4"/>
  <c r="AP37" i="4"/>
  <c r="AL36" i="4"/>
  <c r="AL37" i="4"/>
  <c r="Z36" i="4"/>
  <c r="Z37" i="4"/>
  <c r="Q36" i="4"/>
  <c r="Q37" i="4"/>
  <c r="AT325" i="4"/>
  <c r="AI585" i="4"/>
  <c r="AI584" i="4" s="1"/>
  <c r="AI583" i="4" s="1"/>
  <c r="AI579" i="4" s="1"/>
  <c r="AI397" i="4"/>
  <c r="AI357" i="4" s="1"/>
  <c r="AC397" i="4"/>
  <c r="AC357" i="4" s="1"/>
  <c r="I653" i="4"/>
  <c r="AC227" i="4"/>
  <c r="Z651" i="4"/>
  <c r="Z650" i="4" s="1"/>
  <c r="Z477" i="4" s="1"/>
  <c r="AQ635" i="4"/>
  <c r="AQ634" i="4" s="1"/>
  <c r="AP635" i="4"/>
  <c r="AP634" i="4" s="1"/>
  <c r="J653" i="4"/>
  <c r="J420" i="4" s="1"/>
  <c r="T651" i="4"/>
  <c r="AO635" i="4"/>
  <c r="AO634" i="4" s="1"/>
  <c r="AL651" i="4"/>
  <c r="AL650" i="4" s="1"/>
  <c r="AL477" i="4" s="1"/>
  <c r="AS635" i="4"/>
  <c r="AS634" i="4" s="1"/>
  <c r="AF651" i="4"/>
  <c r="AF650" i="4" s="1"/>
  <c r="AF477" i="4" s="1"/>
  <c r="AR635" i="4"/>
  <c r="AR634" i="4" s="1"/>
  <c r="AU599" i="4"/>
  <c r="J315" i="4"/>
  <c r="Q315" i="4"/>
  <c r="T315" i="4"/>
  <c r="W315" i="4"/>
  <c r="Z315" i="4"/>
  <c r="AF315" i="4"/>
  <c r="AL315" i="4"/>
  <c r="AO315" i="4"/>
  <c r="AP315" i="4"/>
  <c r="AQ315" i="4"/>
  <c r="AR315" i="4"/>
  <c r="AS315" i="4"/>
  <c r="AT315" i="4"/>
  <c r="AU591" i="4"/>
  <c r="Q300" i="4"/>
  <c r="Q260" i="4" s="1"/>
  <c r="T300" i="4"/>
  <c r="T260" i="4" s="1"/>
  <c r="W300" i="4"/>
  <c r="W260" i="4" s="1"/>
  <c r="Z300" i="4"/>
  <c r="Z260" i="4" s="1"/>
  <c r="AC300" i="4"/>
  <c r="AC260" i="4" s="1"/>
  <c r="AF300" i="4"/>
  <c r="AF260" i="4" s="1"/>
  <c r="AI300" i="4"/>
  <c r="AI260" i="4" s="1"/>
  <c r="AL300" i="4"/>
  <c r="AL260" i="4" s="1"/>
  <c r="AO300" i="4"/>
  <c r="AP300" i="4"/>
  <c r="AQ300" i="4"/>
  <c r="AR300" i="4"/>
  <c r="AS300" i="4"/>
  <c r="AT300" i="4"/>
  <c r="AC287" i="4"/>
  <c r="P595" i="4"/>
  <c r="AL223" i="4"/>
  <c r="Q211" i="4"/>
  <c r="Q171" i="4" s="1"/>
  <c r="T211" i="4"/>
  <c r="T171" i="4" s="1"/>
  <c r="W211" i="4"/>
  <c r="W171" i="4" s="1"/>
  <c r="Z211" i="4"/>
  <c r="Z171" i="4" s="1"/>
  <c r="AC211" i="4"/>
  <c r="AC171" i="4" s="1"/>
  <c r="AF211" i="4"/>
  <c r="AF171" i="4" s="1"/>
  <c r="AI211" i="4"/>
  <c r="AL211" i="4"/>
  <c r="O546" i="4"/>
  <c r="O545" i="4" s="1"/>
  <c r="P546" i="4"/>
  <c r="P545" i="4" s="1"/>
  <c r="AO548" i="4"/>
  <c r="AO546" i="4" s="1"/>
  <c r="AP548" i="4"/>
  <c r="AP546" i="4" s="1"/>
  <c r="AQ548" i="4"/>
  <c r="AQ546" i="4" s="1"/>
  <c r="AR548" i="4"/>
  <c r="AR546" i="4" s="1"/>
  <c r="AS548" i="4"/>
  <c r="AS546" i="4" s="1"/>
  <c r="AT548" i="4"/>
  <c r="AT546" i="4" s="1"/>
  <c r="AU546" i="4"/>
  <c r="Q163" i="4"/>
  <c r="Q127" i="4" s="1"/>
  <c r="T163" i="4"/>
  <c r="T127" i="4" s="1"/>
  <c r="W163" i="4"/>
  <c r="W127" i="4" s="1"/>
  <c r="Z163" i="4"/>
  <c r="Z127" i="4" s="1"/>
  <c r="AC163" i="4"/>
  <c r="AF163" i="4"/>
  <c r="AF127" i="4" s="1"/>
  <c r="AI163" i="4"/>
  <c r="AL163" i="4"/>
  <c r="AL127" i="4" s="1"/>
  <c r="N163" i="4"/>
  <c r="N127" i="4" s="1"/>
  <c r="Q158" i="4"/>
  <c r="T158" i="4"/>
  <c r="W158" i="4"/>
  <c r="Z158" i="4"/>
  <c r="AF158" i="4"/>
  <c r="AL158" i="4"/>
  <c r="P537" i="4"/>
  <c r="N537" i="4" s="1"/>
  <c r="T537" i="4"/>
  <c r="T535" i="4" s="1"/>
  <c r="T530" i="4" s="1"/>
  <c r="T529" i="4" s="1"/>
  <c r="W537" i="4"/>
  <c r="W535" i="4" s="1"/>
  <c r="W530" i="4" s="1"/>
  <c r="W529" i="4" s="1"/>
  <c r="W528" i="4" s="1"/>
  <c r="W527" i="4" s="1"/>
  <c r="W526" i="4" s="1"/>
  <c r="W525" i="4" s="1"/>
  <c r="W465" i="4" s="1"/>
  <c r="Z537" i="4"/>
  <c r="Z535" i="4" s="1"/>
  <c r="Z530" i="4" s="1"/>
  <c r="Z529" i="4" s="1"/>
  <c r="Z528" i="4" s="1"/>
  <c r="Z527" i="4" s="1"/>
  <c r="Z526" i="4" s="1"/>
  <c r="Z525" i="4" s="1"/>
  <c r="AC537" i="4"/>
  <c r="AF537" i="4"/>
  <c r="AF535" i="4" s="1"/>
  <c r="AF530" i="4" s="1"/>
  <c r="AF529" i="4" s="1"/>
  <c r="AF528" i="4" s="1"/>
  <c r="AF527" i="4" s="1"/>
  <c r="AF526" i="4" s="1"/>
  <c r="AL537" i="4"/>
  <c r="AL535" i="4" s="1"/>
  <c r="AL530" i="4" s="1"/>
  <c r="AL529" i="4" s="1"/>
  <c r="AO537" i="4"/>
  <c r="AP537" i="4"/>
  <c r="AQ537" i="4"/>
  <c r="AR537" i="4"/>
  <c r="AS537" i="4"/>
  <c r="AT537" i="4"/>
  <c r="T134" i="4"/>
  <c r="W134" i="4"/>
  <c r="Z134" i="4"/>
  <c r="AF134" i="4"/>
  <c r="AL134" i="4"/>
  <c r="Q130" i="4"/>
  <c r="T130" i="4"/>
  <c r="W130" i="4"/>
  <c r="Z130" i="4"/>
  <c r="AF130" i="4"/>
  <c r="AL130" i="4"/>
  <c r="Q78" i="4"/>
  <c r="T78" i="4"/>
  <c r="W78" i="4"/>
  <c r="Z78" i="4"/>
  <c r="AF78" i="4"/>
  <c r="AL78" i="4"/>
  <c r="O520" i="4"/>
  <c r="P520" i="4"/>
  <c r="Q520" i="4"/>
  <c r="Q519" i="4" s="1"/>
  <c r="Q511" i="4" s="1"/>
  <c r="T113" i="4"/>
  <c r="W113" i="4"/>
  <c r="Z113" i="4"/>
  <c r="AC113" i="4"/>
  <c r="AF113" i="4"/>
  <c r="AL113" i="4"/>
  <c r="Q112" i="4"/>
  <c r="Q65" i="4" s="1"/>
  <c r="T112" i="4"/>
  <c r="T65" i="4" s="1"/>
  <c r="W112" i="4"/>
  <c r="Z112" i="4"/>
  <c r="Z65" i="4" s="1"/>
  <c r="AC112" i="4"/>
  <c r="AF112" i="4"/>
  <c r="AF65" i="4" s="1"/>
  <c r="AI112" i="4"/>
  <c r="AL112" i="4"/>
  <c r="AL65" i="4" s="1"/>
  <c r="Q106" i="4"/>
  <c r="T106" i="4"/>
  <c r="W106" i="4"/>
  <c r="Z106" i="4"/>
  <c r="AF106" i="4"/>
  <c r="AL106" i="4"/>
  <c r="AO106" i="4"/>
  <c r="AP106" i="4"/>
  <c r="AQ106" i="4"/>
  <c r="AR106" i="4"/>
  <c r="AS106" i="4"/>
  <c r="AT106" i="4"/>
  <c r="J74" i="4"/>
  <c r="W74" i="4"/>
  <c r="Z74" i="4"/>
  <c r="AC74" i="4"/>
  <c r="AF74" i="4"/>
  <c r="AL74" i="4"/>
  <c r="T74" i="4"/>
  <c r="P55" i="4"/>
  <c r="P26" i="4" s="1"/>
  <c r="Q55" i="4"/>
  <c r="Q26" i="4" s="1"/>
  <c r="T55" i="4"/>
  <c r="T26" i="4" s="1"/>
  <c r="W55" i="4"/>
  <c r="Z55" i="4"/>
  <c r="Z26" i="4" s="1"/>
  <c r="AC55" i="4"/>
  <c r="AF55" i="4"/>
  <c r="AF26" i="4" s="1"/>
  <c r="AI55" i="4"/>
  <c r="AL55" i="4"/>
  <c r="AL26" i="4" s="1"/>
  <c r="AO55" i="4"/>
  <c r="AP55" i="4"/>
  <c r="AQ55" i="4"/>
  <c r="AR55" i="4"/>
  <c r="AS55" i="4"/>
  <c r="AT55" i="4"/>
  <c r="P497" i="4"/>
  <c r="P496" i="4" s="1"/>
  <c r="Q497" i="4"/>
  <c r="Q496" i="4" s="1"/>
  <c r="Z51" i="4"/>
  <c r="AF51" i="4"/>
  <c r="N30" i="4"/>
  <c r="AT461" i="4"/>
  <c r="Q492" i="4"/>
  <c r="Q491" i="4" s="1"/>
  <c r="Q490" i="4" s="1"/>
  <c r="AO492" i="4"/>
  <c r="AO491" i="4" s="1"/>
  <c r="AO490" i="4" s="1"/>
  <c r="AO459" i="4" s="1"/>
  <c r="AP492" i="4"/>
  <c r="AP491" i="4" s="1"/>
  <c r="AP490" i="4" s="1"/>
  <c r="AP459" i="4" s="1"/>
  <c r="AQ492" i="4"/>
  <c r="AQ491" i="4" s="1"/>
  <c r="AQ490" i="4" s="1"/>
  <c r="AQ459" i="4" s="1"/>
  <c r="AR492" i="4"/>
  <c r="AR491" i="4" s="1"/>
  <c r="AR490" i="4" s="1"/>
  <c r="AR459" i="4" s="1"/>
  <c r="AS492" i="4"/>
  <c r="AS491" i="4" s="1"/>
  <c r="AS490" i="4" s="1"/>
  <c r="AS459" i="4" s="1"/>
  <c r="AT492" i="4"/>
  <c r="AT491" i="4" s="1"/>
  <c r="AT490" i="4" s="1"/>
  <c r="AT459" i="4" s="1"/>
  <c r="Q402" i="4"/>
  <c r="Q360" i="4" s="1"/>
  <c r="T402" i="4"/>
  <c r="T360" i="4" s="1"/>
  <c r="W402" i="4"/>
  <c r="W360" i="4" s="1"/>
  <c r="Z402" i="4"/>
  <c r="Z360" i="4" s="1"/>
  <c r="AC402" i="4"/>
  <c r="AC360" i="4" s="1"/>
  <c r="AF402" i="4"/>
  <c r="AF360" i="4" s="1"/>
  <c r="AI402" i="4"/>
  <c r="AI360" i="4" s="1"/>
  <c r="AL402" i="4"/>
  <c r="O638" i="4"/>
  <c r="AT635" i="4"/>
  <c r="AT634" i="4" s="1"/>
  <c r="AK463" i="4" l="1"/>
  <c r="T650" i="4"/>
  <c r="T477" i="4" s="1"/>
  <c r="I623" i="4"/>
  <c r="O622" i="4"/>
  <c r="O605" i="4" s="1"/>
  <c r="T528" i="4"/>
  <c r="T527" i="4" s="1"/>
  <c r="T526" i="4" s="1"/>
  <c r="Q113" i="4"/>
  <c r="J497" i="4"/>
  <c r="J496" i="4" s="1"/>
  <c r="AI556" i="4"/>
  <c r="AI555" i="4"/>
  <c r="I341" i="4"/>
  <c r="I306" i="4" s="1"/>
  <c r="AI198" i="4"/>
  <c r="AR461" i="4"/>
  <c r="AC398" i="4"/>
  <c r="AC358" i="4" s="1"/>
  <c r="AI398" i="4"/>
  <c r="AI358" i="4" s="1"/>
  <c r="AP461" i="4"/>
  <c r="AS461" i="4"/>
  <c r="AQ461" i="4"/>
  <c r="AO461" i="4"/>
  <c r="AC504" i="4"/>
  <c r="H364" i="4"/>
  <c r="H346" i="4"/>
  <c r="H325" i="4"/>
  <c r="H397" i="4"/>
  <c r="H357" i="4" s="1"/>
  <c r="H392" i="4"/>
  <c r="H112" i="4"/>
  <c r="H445" i="4"/>
  <c r="Z465" i="4"/>
  <c r="AR246" i="4"/>
  <c r="AS652" i="4"/>
  <c r="AS651" i="4" s="1"/>
  <c r="AS650" i="4" s="1"/>
  <c r="AS477" i="4" s="1"/>
  <c r="AQ246" i="4"/>
  <c r="I413" i="4"/>
  <c r="AP246" i="4"/>
  <c r="AO246" i="4"/>
  <c r="AO652" i="4"/>
  <c r="AO651" i="4" s="1"/>
  <c r="AO650" i="4" s="1"/>
  <c r="AO477" i="4" s="1"/>
  <c r="AP652" i="4"/>
  <c r="AP651" i="4" s="1"/>
  <c r="AP650" i="4" s="1"/>
  <c r="AP477" i="4" s="1"/>
  <c r="AL451" i="4"/>
  <c r="AQ652" i="4"/>
  <c r="AQ651" i="4" s="1"/>
  <c r="AQ650" i="4" s="1"/>
  <c r="AQ477" i="4" s="1"/>
  <c r="AF451" i="4"/>
  <c r="AT246" i="4"/>
  <c r="Q74" i="4"/>
  <c r="Q134" i="4"/>
  <c r="AS246" i="4"/>
  <c r="Q301" i="4"/>
  <c r="W246" i="4"/>
  <c r="W570" i="4"/>
  <c r="AQ223" i="4"/>
  <c r="AP223" i="4"/>
  <c r="AT223" i="4"/>
  <c r="AS223" i="4"/>
  <c r="AO223" i="4"/>
  <c r="AR223" i="4"/>
  <c r="AF182" i="4"/>
  <c r="Z182" i="4"/>
  <c r="W182" i="4"/>
  <c r="T182" i="4"/>
  <c r="Q182" i="4"/>
  <c r="AF525" i="4"/>
  <c r="AL528" i="4"/>
  <c r="AL139" i="4"/>
  <c r="AC535" i="4"/>
  <c r="AC530" i="4" s="1"/>
  <c r="AC529" i="4" s="1"/>
  <c r="W54" i="4"/>
  <c r="W26" i="4" s="1"/>
  <c r="W498" i="4"/>
  <c r="W497" i="4" s="1"/>
  <c r="W496" i="4" s="1"/>
  <c r="I451" i="4"/>
  <c r="I445" i="4"/>
  <c r="I392" i="4"/>
  <c r="I420" i="4"/>
  <c r="I370" i="4"/>
  <c r="P373" i="4"/>
  <c r="H537" i="4"/>
  <c r="N535" i="4"/>
  <c r="P130" i="4"/>
  <c r="J130" i="4"/>
  <c r="P211" i="4"/>
  <c r="P171" i="4" s="1"/>
  <c r="J211" i="4"/>
  <c r="J171" i="4" s="1"/>
  <c r="P78" i="4"/>
  <c r="J78" i="4"/>
  <c r="P402" i="4"/>
  <c r="P360" i="4" s="1"/>
  <c r="J402" i="4"/>
  <c r="J360" i="4" s="1"/>
  <c r="P519" i="4"/>
  <c r="P511" i="4" s="1"/>
  <c r="J520" i="4"/>
  <c r="P106" i="4"/>
  <c r="J106" i="4"/>
  <c r="P36" i="4"/>
  <c r="P112" i="4"/>
  <c r="P65" i="4" s="1"/>
  <c r="J112" i="4"/>
  <c r="J65" i="4" s="1"/>
  <c r="P158" i="4"/>
  <c r="J158" i="4"/>
  <c r="P182" i="4"/>
  <c r="J546" i="4"/>
  <c r="P346" i="4"/>
  <c r="J626" i="4"/>
  <c r="J346" i="4" s="1"/>
  <c r="P163" i="4"/>
  <c r="P127" i="4" s="1"/>
  <c r="J163" i="4"/>
  <c r="J127" i="4" s="1"/>
  <c r="P300" i="4"/>
  <c r="P260" i="4" s="1"/>
  <c r="J300" i="4"/>
  <c r="J260" i="4" s="1"/>
  <c r="P535" i="4"/>
  <c r="J535" i="4" s="1"/>
  <c r="J143" i="4" s="1"/>
  <c r="J125" i="4" s="1"/>
  <c r="J537" i="4"/>
  <c r="N346" i="4"/>
  <c r="O471" i="4"/>
  <c r="Q459" i="4"/>
  <c r="P74" i="4"/>
  <c r="I74" i="4"/>
  <c r="P315" i="4"/>
  <c r="N402" i="4"/>
  <c r="O78" i="4"/>
  <c r="N112" i="4"/>
  <c r="O134" i="4"/>
  <c r="O163" i="4"/>
  <c r="O127" i="4" s="1"/>
  <c r="N211" i="4"/>
  <c r="O211" i="4"/>
  <c r="O171" i="4" s="1"/>
  <c r="O263" i="4"/>
  <c r="I263" i="4"/>
  <c r="N398" i="4"/>
  <c r="N358" i="4" s="1"/>
  <c r="H647" i="4"/>
  <c r="N400" i="4"/>
  <c r="N356" i="4" s="1"/>
  <c r="N399" i="4"/>
  <c r="N359" i="4" s="1"/>
  <c r="N396" i="4"/>
  <c r="O388" i="4"/>
  <c r="O356" i="4" s="1"/>
  <c r="I638" i="4"/>
  <c r="O402" i="4"/>
  <c r="O360" i="4" s="1"/>
  <c r="O519" i="4"/>
  <c r="I520" i="4"/>
  <c r="O130" i="4"/>
  <c r="I130" i="4"/>
  <c r="O182" i="4"/>
  <c r="I546" i="4"/>
  <c r="O74" i="4"/>
  <c r="AI113" i="4"/>
  <c r="AL140" i="4"/>
  <c r="AL117" i="4" s="1"/>
  <c r="AL143" i="4"/>
  <c r="AL125" i="4" s="1"/>
  <c r="W143" i="4"/>
  <c r="W125" i="4" s="1"/>
  <c r="AF143" i="4"/>
  <c r="AF125" i="4" s="1"/>
  <c r="Z143" i="4"/>
  <c r="Z125" i="4" s="1"/>
  <c r="T143" i="4"/>
  <c r="T125" i="4" s="1"/>
  <c r="Q526" i="4"/>
  <c r="Q525" i="4" s="1"/>
  <c r="AF419" i="4"/>
  <c r="AF420" i="4"/>
  <c r="AL419" i="4"/>
  <c r="AL420" i="4"/>
  <c r="AP420" i="4"/>
  <c r="J652" i="4"/>
  <c r="P420" i="4"/>
  <c r="AO420" i="4"/>
  <c r="Q651" i="4"/>
  <c r="Q650" i="4" s="1"/>
  <c r="Q420" i="4"/>
  <c r="I652" i="4"/>
  <c r="O420" i="4"/>
  <c r="AC423" i="4"/>
  <c r="AC406" i="4" s="1"/>
  <c r="AC372" i="4"/>
  <c r="AC355" i="4" s="1"/>
  <c r="AS420" i="4"/>
  <c r="T419" i="4"/>
  <c r="T420" i="4"/>
  <c r="AQ420" i="4"/>
  <c r="Z419" i="4"/>
  <c r="Z420" i="4"/>
  <c r="AI423" i="4"/>
  <c r="AI406" i="4" s="1"/>
  <c r="W422" i="4"/>
  <c r="W404" i="4" s="1"/>
  <c r="AI372" i="4"/>
  <c r="AI355" i="4" s="1"/>
  <c r="AI327" i="4"/>
  <c r="AC326" i="4"/>
  <c r="W301" i="4"/>
  <c r="W303" i="4"/>
  <c r="AF273" i="4"/>
  <c r="AF287" i="4"/>
  <c r="Z273" i="4"/>
  <c r="Z287" i="4"/>
  <c r="T273" i="4"/>
  <c r="T287" i="4"/>
  <c r="P287" i="4"/>
  <c r="AL273" i="4"/>
  <c r="AL287" i="4"/>
  <c r="W273" i="4"/>
  <c r="W287" i="4"/>
  <c r="Q287" i="4"/>
  <c r="AC295" i="4"/>
  <c r="AC296" i="4"/>
  <c r="AC273" i="4"/>
  <c r="AI297" i="4"/>
  <c r="AI223" i="4"/>
  <c r="AI227" i="4"/>
  <c r="AC195" i="4"/>
  <c r="AC170" i="4" s="1"/>
  <c r="AI195" i="4"/>
  <c r="AI170" i="4" s="1"/>
  <c r="AC115" i="4"/>
  <c r="AC114" i="4"/>
  <c r="N522" i="4"/>
  <c r="H522" i="4" s="1"/>
  <c r="AI115" i="4"/>
  <c r="AI114" i="4"/>
  <c r="AL51" i="4"/>
  <c r="Q51" i="4"/>
  <c r="T51" i="4"/>
  <c r="P51" i="4"/>
  <c r="W36" i="4"/>
  <c r="W37" i="4"/>
  <c r="AC223" i="4"/>
  <c r="AI504" i="4"/>
  <c r="AQ475" i="4"/>
  <c r="AO475" i="4"/>
  <c r="AP475" i="4"/>
  <c r="O497" i="4"/>
  <c r="O496" i="4" s="1"/>
  <c r="AP325" i="4"/>
  <c r="AI37" i="4"/>
  <c r="AS325" i="4"/>
  <c r="AC37" i="4"/>
  <c r="W388" i="4"/>
  <c r="W356" i="4" s="1"/>
  <c r="W102" i="4"/>
  <c r="W65" i="4" s="1"/>
  <c r="AQ325" i="4"/>
  <c r="AI537" i="4"/>
  <c r="AS475" i="4"/>
  <c r="AO325" i="4"/>
  <c r="AR475" i="4"/>
  <c r="AR325" i="4"/>
  <c r="AP570" i="4"/>
  <c r="N520" i="4"/>
  <c r="AS570" i="4"/>
  <c r="AT527" i="4"/>
  <c r="AT526" i="4" s="1"/>
  <c r="AT525" i="4" s="1"/>
  <c r="AT465" i="4" l="1"/>
  <c r="J182" i="4"/>
  <c r="I182" i="4"/>
  <c r="AT570" i="4"/>
  <c r="J51" i="4"/>
  <c r="AI554" i="4"/>
  <c r="N201" i="4"/>
  <c r="N168" i="4" s="1"/>
  <c r="AR570" i="4"/>
  <c r="AR469" i="4" s="1"/>
  <c r="N199" i="4"/>
  <c r="N165" i="4" s="1"/>
  <c r="AO570" i="4"/>
  <c r="AQ570" i="4"/>
  <c r="AQ469" i="4" s="1"/>
  <c r="Q465" i="4"/>
  <c r="W461" i="4"/>
  <c r="H399" i="4"/>
  <c r="H359" i="4" s="1"/>
  <c r="H201" i="4"/>
  <c r="H168" i="4" s="1"/>
  <c r="H111" i="4"/>
  <c r="H400" i="4"/>
  <c r="H356" i="4" s="1"/>
  <c r="H211" i="4"/>
  <c r="H115" i="4"/>
  <c r="H60" i="4" s="1"/>
  <c r="H398" i="4"/>
  <c r="H358" i="4" s="1"/>
  <c r="AP78" i="4"/>
  <c r="H202" i="4"/>
  <c r="H402" i="4"/>
  <c r="AF465" i="4"/>
  <c r="W469" i="4"/>
  <c r="AO78" i="4"/>
  <c r="AT78" i="4"/>
  <c r="AS78" i="4"/>
  <c r="AR78" i="4"/>
  <c r="AQ78" i="4"/>
  <c r="Q419" i="4"/>
  <c r="AI535" i="4"/>
  <c r="AI530" i="4" s="1"/>
  <c r="AI529" i="4" s="1"/>
  <c r="AC143" i="4"/>
  <c r="AC125" i="4" s="1"/>
  <c r="AL527" i="4"/>
  <c r="AL526" i="4" s="1"/>
  <c r="AL525" i="4" s="1"/>
  <c r="AL138" i="4"/>
  <c r="AC54" i="4"/>
  <c r="AC26" i="4" s="1"/>
  <c r="AC498" i="4"/>
  <c r="AC497" i="4" s="1"/>
  <c r="AC496" i="4" s="1"/>
  <c r="AI54" i="4"/>
  <c r="AI26" i="4" s="1"/>
  <c r="AI498" i="4"/>
  <c r="AI497" i="4" s="1"/>
  <c r="AI496" i="4" s="1"/>
  <c r="Q461" i="4"/>
  <c r="P530" i="4"/>
  <c r="J530" i="4" s="1"/>
  <c r="J140" i="4" s="1"/>
  <c r="J117" i="4" s="1"/>
  <c r="I388" i="4"/>
  <c r="I356" i="4" s="1"/>
  <c r="I163" i="4"/>
  <c r="I127" i="4" s="1"/>
  <c r="I134" i="4"/>
  <c r="I211" i="4"/>
  <c r="I171" i="4" s="1"/>
  <c r="I402" i="4"/>
  <c r="I360" i="4" s="1"/>
  <c r="J23" i="4"/>
  <c r="J36" i="4"/>
  <c r="I78" i="4"/>
  <c r="Q273" i="4"/>
  <c r="P143" i="4"/>
  <c r="P125" i="4" s="1"/>
  <c r="H535" i="4"/>
  <c r="N143" i="4"/>
  <c r="N125" i="4" s="1"/>
  <c r="N530" i="4"/>
  <c r="P134" i="4"/>
  <c r="J134" i="4"/>
  <c r="P273" i="4"/>
  <c r="J580" i="4"/>
  <c r="J579" i="4" s="1"/>
  <c r="P472" i="4"/>
  <c r="N595" i="4"/>
  <c r="J595" i="4"/>
  <c r="J472" i="4" s="1"/>
  <c r="P113" i="4"/>
  <c r="J519" i="4"/>
  <c r="J511" i="4" s="1"/>
  <c r="AC18" i="4"/>
  <c r="I497" i="4"/>
  <c r="I496" i="4" s="1"/>
  <c r="N519" i="4"/>
  <c r="N511" i="4" s="1"/>
  <c r="H520" i="4"/>
  <c r="O113" i="4"/>
  <c r="I519" i="4"/>
  <c r="N111" i="4"/>
  <c r="O51" i="4"/>
  <c r="H644" i="4"/>
  <c r="N134" i="4"/>
  <c r="N110" i="4"/>
  <c r="N62" i="4" s="1"/>
  <c r="W302" i="4"/>
  <c r="W254" i="4" s="1"/>
  <c r="AI326" i="4"/>
  <c r="AT137" i="4"/>
  <c r="Q137" i="4"/>
  <c r="AC140" i="4"/>
  <c r="T140" i="4"/>
  <c r="T117" i="4" s="1"/>
  <c r="Z140" i="4"/>
  <c r="Z117" i="4" s="1"/>
  <c r="AF140" i="4"/>
  <c r="AF117" i="4" s="1"/>
  <c r="P529" i="4"/>
  <c r="W140" i="4"/>
  <c r="W117" i="4" s="1"/>
  <c r="AI396" i="4"/>
  <c r="AI371" i="4"/>
  <c r="AC371" i="4"/>
  <c r="AC396" i="4"/>
  <c r="W421" i="4"/>
  <c r="W651" i="4"/>
  <c r="W650" i="4" s="1"/>
  <c r="W477" i="4" s="1"/>
  <c r="AI422" i="4"/>
  <c r="AI404" i="4" s="1"/>
  <c r="AC422" i="4"/>
  <c r="AC404" i="4" s="1"/>
  <c r="W342" i="4"/>
  <c r="W307" i="4" s="1"/>
  <c r="AC342" i="4"/>
  <c r="AC307" i="4" s="1"/>
  <c r="AC301" i="4"/>
  <c r="AC303" i="4"/>
  <c r="AI302" i="4"/>
  <c r="AI303" i="4"/>
  <c r="AI295" i="4"/>
  <c r="AI296" i="4"/>
  <c r="AF229" i="4"/>
  <c r="AP469" i="4"/>
  <c r="AP229" i="4"/>
  <c r="AO469" i="4"/>
  <c r="AO229" i="4"/>
  <c r="T229" i="4"/>
  <c r="Z229" i="4"/>
  <c r="AQ229" i="4"/>
  <c r="AS469" i="4"/>
  <c r="AS229" i="4"/>
  <c r="AT469" i="4"/>
  <c r="AT229" i="4"/>
  <c r="Q469" i="4"/>
  <c r="Q229" i="4"/>
  <c r="AR229" i="4"/>
  <c r="AL229" i="4"/>
  <c r="N202" i="4"/>
  <c r="AI193" i="4"/>
  <c r="AI194" i="4"/>
  <c r="AI165" i="4" s="1"/>
  <c r="AC193" i="4"/>
  <c r="AC194" i="4"/>
  <c r="AC165" i="4" s="1"/>
  <c r="N115" i="4"/>
  <c r="N60" i="4" s="1"/>
  <c r="N521" i="4"/>
  <c r="AC80" i="4"/>
  <c r="AC60" i="4" s="1"/>
  <c r="W51" i="4"/>
  <c r="AC51" i="4"/>
  <c r="AI51" i="4"/>
  <c r="AC102" i="4"/>
  <c r="AC65" i="4" s="1"/>
  <c r="AC388" i="4"/>
  <c r="AC356" i="4" s="1"/>
  <c r="J273" i="4" l="1"/>
  <c r="J253" i="4"/>
  <c r="AI553" i="4"/>
  <c r="P140" i="4"/>
  <c r="P117" i="4" s="1"/>
  <c r="J529" i="4"/>
  <c r="P528" i="4"/>
  <c r="P527" i="4" s="1"/>
  <c r="H519" i="4"/>
  <c r="H511" i="4" s="1"/>
  <c r="J113" i="4"/>
  <c r="H396" i="4"/>
  <c r="H143" i="4"/>
  <c r="H125" i="4" s="1"/>
  <c r="H199" i="4"/>
  <c r="H165" i="4" s="1"/>
  <c r="H110" i="4"/>
  <c r="H62" i="4" s="1"/>
  <c r="H134" i="4"/>
  <c r="AL465" i="4"/>
  <c r="AI143" i="4"/>
  <c r="AI125" i="4" s="1"/>
  <c r="I471" i="4"/>
  <c r="I253" i="4"/>
  <c r="J461" i="4"/>
  <c r="I113" i="4"/>
  <c r="I23" i="4"/>
  <c r="I51" i="4"/>
  <c r="H530" i="4"/>
  <c r="N140" i="4"/>
  <c r="N529" i="4"/>
  <c r="N528" i="4" s="1"/>
  <c r="N527" i="4" s="1"/>
  <c r="H595" i="4"/>
  <c r="N472" i="4"/>
  <c r="N471" i="4"/>
  <c r="O229" i="4"/>
  <c r="O461" i="4"/>
  <c r="N198" i="4"/>
  <c r="N114" i="4"/>
  <c r="H521" i="4"/>
  <c r="N642" i="4"/>
  <c r="H643" i="4"/>
  <c r="N113" i="4"/>
  <c r="AC302" i="4"/>
  <c r="AC254" i="4" s="1"/>
  <c r="AI140" i="4"/>
  <c r="W138" i="4"/>
  <c r="W139" i="4"/>
  <c r="P139" i="4"/>
  <c r="AF138" i="4"/>
  <c r="AF139" i="4"/>
  <c r="Z138" i="4"/>
  <c r="Z139" i="4"/>
  <c r="T138" i="4"/>
  <c r="T139" i="4"/>
  <c r="AC139" i="4"/>
  <c r="W420" i="4"/>
  <c r="AC421" i="4"/>
  <c r="AI421" i="4"/>
  <c r="AI301" i="4"/>
  <c r="AI342" i="4"/>
  <c r="AI307" i="4" s="1"/>
  <c r="AI254" i="4"/>
  <c r="AI80" i="4"/>
  <c r="AI60" i="4" s="1"/>
  <c r="AC78" i="4"/>
  <c r="AC79" i="4"/>
  <c r="AI102" i="4"/>
  <c r="AI65" i="4" s="1"/>
  <c r="AI388" i="4"/>
  <c r="AI356" i="4" s="1"/>
  <c r="H642" i="4" l="1"/>
  <c r="N634" i="4"/>
  <c r="H113" i="4"/>
  <c r="J139" i="4"/>
  <c r="J528" i="4"/>
  <c r="D595" i="4"/>
  <c r="I229" i="4"/>
  <c r="H395" i="4"/>
  <c r="H140" i="4"/>
  <c r="H114" i="4"/>
  <c r="H198" i="4"/>
  <c r="AI420" i="4"/>
  <c r="AC420" i="4"/>
  <c r="N139" i="4"/>
  <c r="H529" i="4"/>
  <c r="H528" i="4" s="1"/>
  <c r="H527" i="4" s="1"/>
  <c r="P471" i="4"/>
  <c r="J471" i="4"/>
  <c r="H472" i="4"/>
  <c r="I461" i="4"/>
  <c r="P138" i="4"/>
  <c r="P526" i="4"/>
  <c r="AI139" i="4"/>
  <c r="AI78" i="4"/>
  <c r="AI79" i="4"/>
  <c r="Q483" i="4"/>
  <c r="Q482" i="4" s="1"/>
  <c r="T458" i="4"/>
  <c r="W458" i="4"/>
  <c r="Z458" i="4"/>
  <c r="AF458" i="4"/>
  <c r="AL458" i="4"/>
  <c r="N483" i="4"/>
  <c r="N482" i="4" s="1"/>
  <c r="J527" i="4" l="1"/>
  <c r="J526" i="4" s="1"/>
  <c r="J137" i="4" s="1"/>
  <c r="J138" i="4"/>
  <c r="D472" i="4"/>
  <c r="H139" i="4"/>
  <c r="H483" i="4"/>
  <c r="N17" i="4"/>
  <c r="N16" i="4" s="1"/>
  <c r="H471" i="4"/>
  <c r="H253" i="4"/>
  <c r="P461" i="4"/>
  <c r="N458" i="4"/>
  <c r="Q458" i="4"/>
  <c r="H482" i="4" l="1"/>
  <c r="D253" i="4"/>
  <c r="D471" i="4"/>
  <c r="H458" i="4"/>
  <c r="H17" i="4"/>
  <c r="P137" i="4"/>
  <c r="N457" i="4"/>
  <c r="AI192" i="4" l="1"/>
  <c r="AI173" i="4" s="1"/>
  <c r="AI190" i="4" l="1"/>
  <c r="W245" i="4"/>
  <c r="W219" i="4" s="1"/>
  <c r="AO482" i="4"/>
  <c r="AO457" i="4" s="1"/>
  <c r="AO527" i="4"/>
  <c r="AO526" i="4" s="1"/>
  <c r="AO525" i="4" s="1"/>
  <c r="AP527" i="4"/>
  <c r="AP526" i="4" s="1"/>
  <c r="AP525" i="4" s="1"/>
  <c r="AQ527" i="4"/>
  <c r="AQ526" i="4" s="1"/>
  <c r="AQ525" i="4" s="1"/>
  <c r="AR527" i="4"/>
  <c r="AR526" i="4" s="1"/>
  <c r="AR525" i="4" s="1"/>
  <c r="AS527" i="4"/>
  <c r="AS526" i="4" s="1"/>
  <c r="AS525" i="4" s="1"/>
  <c r="AQ465" i="4" l="1"/>
  <c r="AS465" i="4"/>
  <c r="AP465" i="4"/>
  <c r="AR465" i="4"/>
  <c r="AO465" i="4"/>
  <c r="AS482" i="4"/>
  <c r="AS457" i="4" s="1"/>
  <c r="AR482" i="4"/>
  <c r="AR457" i="4" s="1"/>
  <c r="AQ482" i="4"/>
  <c r="AQ457" i="4" s="1"/>
  <c r="AT482" i="4"/>
  <c r="AT457" i="4" s="1"/>
  <c r="AP482" i="4"/>
  <c r="AP457" i="4" s="1"/>
  <c r="AS137" i="4"/>
  <c r="AR137" i="4"/>
  <c r="AP137" i="4"/>
  <c r="AL137" i="4"/>
  <c r="Z137" i="4"/>
  <c r="T137" i="4"/>
  <c r="AQ137" i="4"/>
  <c r="AO137" i="4"/>
  <c r="AF137" i="4"/>
  <c r="W137" i="4"/>
  <c r="W242" i="4"/>
  <c r="W213" i="4" s="1"/>
  <c r="W243" i="4"/>
  <c r="W214" i="4" s="1"/>
  <c r="AC244" i="4"/>
  <c r="AI573" i="4" l="1"/>
  <c r="W229" i="4"/>
  <c r="O483" i="4"/>
  <c r="T446" i="4"/>
  <c r="W446" i="4"/>
  <c r="Z446" i="4"/>
  <c r="AF446" i="4"/>
  <c r="AL446" i="4"/>
  <c r="AO446" i="4"/>
  <c r="AP446" i="4"/>
  <c r="AQ446" i="4"/>
  <c r="AR446" i="4"/>
  <c r="AS446" i="4"/>
  <c r="AT446" i="4"/>
  <c r="C446" i="4"/>
  <c r="B446" i="4"/>
  <c r="C403" i="4"/>
  <c r="B403" i="4"/>
  <c r="C353" i="4"/>
  <c r="B353" i="4"/>
  <c r="B305" i="4"/>
  <c r="C253" i="4"/>
  <c r="B253" i="4"/>
  <c r="C212" i="4"/>
  <c r="B212" i="4"/>
  <c r="B164" i="4"/>
  <c r="O17" i="4" l="1"/>
  <c r="O16" i="4" s="1"/>
  <c r="O482" i="4"/>
  <c r="AI244" i="4"/>
  <c r="W241" i="4"/>
  <c r="O457" i="4"/>
  <c r="O458" i="4"/>
  <c r="AC242" i="4"/>
  <c r="AC243" i="4"/>
  <c r="AC214" i="4" s="1"/>
  <c r="AI242" i="4"/>
  <c r="AI243" i="4"/>
  <c r="AI214" i="4" s="1"/>
  <c r="C116" i="4"/>
  <c r="W116" i="4"/>
  <c r="Z116" i="4"/>
  <c r="AF116" i="4"/>
  <c r="AL116" i="4"/>
  <c r="AO116" i="4"/>
  <c r="AP116" i="4"/>
  <c r="AQ116" i="4"/>
  <c r="AR116" i="4"/>
  <c r="AS116" i="4"/>
  <c r="AT116" i="4"/>
  <c r="B116" i="4"/>
  <c r="C58" i="4"/>
  <c r="B58" i="4"/>
  <c r="C23" i="4"/>
  <c r="B23" i="4"/>
  <c r="C21" i="4"/>
  <c r="AO21" i="4"/>
  <c r="AP21" i="4"/>
  <c r="AQ21" i="4"/>
  <c r="AR21" i="4"/>
  <c r="AS21" i="4"/>
  <c r="AT21" i="4"/>
  <c r="B21" i="4"/>
  <c r="C20" i="4"/>
  <c r="Q20" i="4"/>
  <c r="T20" i="4"/>
  <c r="W20" i="4"/>
  <c r="Z20" i="4"/>
  <c r="AF20" i="4"/>
  <c r="AL20" i="4"/>
  <c r="AO20" i="4"/>
  <c r="AP20" i="4"/>
  <c r="AQ20" i="4"/>
  <c r="AR20" i="4"/>
  <c r="AS20" i="4"/>
  <c r="AT20" i="4"/>
  <c r="B20" i="4"/>
  <c r="C19" i="4"/>
  <c r="Q19" i="4"/>
  <c r="T19" i="4"/>
  <c r="W19" i="4"/>
  <c r="Z19" i="4"/>
  <c r="AF19" i="4"/>
  <c r="AL19" i="4"/>
  <c r="AO19" i="4"/>
  <c r="AP19" i="4"/>
  <c r="AQ19" i="4"/>
  <c r="AR19" i="4"/>
  <c r="AS19" i="4"/>
  <c r="AT19" i="4"/>
  <c r="B19" i="4"/>
  <c r="C18" i="4"/>
  <c r="W18" i="4"/>
  <c r="Z18" i="4"/>
  <c r="AF18" i="4"/>
  <c r="AL18" i="4"/>
  <c r="AO18" i="4"/>
  <c r="AP18" i="4"/>
  <c r="AQ18" i="4"/>
  <c r="AR18" i="4"/>
  <c r="AS18" i="4"/>
  <c r="AT18" i="4"/>
  <c r="B18" i="4"/>
  <c r="C17" i="4"/>
  <c r="AQ17" i="4"/>
  <c r="AR17" i="4"/>
  <c r="AS17" i="4"/>
  <c r="AT17" i="4"/>
  <c r="B17" i="4"/>
  <c r="H319" i="4" l="1"/>
  <c r="N449" i="4"/>
  <c r="N319" i="4"/>
  <c r="AO471" i="4"/>
  <c r="AP471" i="4"/>
  <c r="AQ471" i="4"/>
  <c r="Q23" i="4"/>
  <c r="AT23" i="4"/>
  <c r="N55" i="4"/>
  <c r="N26" i="4" s="1"/>
  <c r="N671" i="4"/>
  <c r="N670" i="4" s="1"/>
  <c r="H670" i="4" s="1"/>
  <c r="AR659" i="4"/>
  <c r="AR658" i="4"/>
  <c r="AR657" i="4"/>
  <c r="AR656" i="4" l="1"/>
  <c r="AR655" i="4" s="1"/>
  <c r="AR654" i="4" s="1"/>
  <c r="AR653" i="4" s="1"/>
  <c r="H449" i="4"/>
  <c r="AT652" i="4"/>
  <c r="AT651" i="4" s="1"/>
  <c r="AT253" i="4"/>
  <c r="AT471" i="4"/>
  <c r="AR253" i="4"/>
  <c r="AR471" i="4"/>
  <c r="AS253" i="4"/>
  <c r="AS471" i="4"/>
  <c r="H671" i="4"/>
  <c r="N428" i="4"/>
  <c r="AT420" i="4"/>
  <c r="O55" i="4"/>
  <c r="N656" i="4"/>
  <c r="N263" i="4"/>
  <c r="AS23" i="4"/>
  <c r="AO23" i="4"/>
  <c r="AF23" i="4"/>
  <c r="AQ23" i="4"/>
  <c r="AR23" i="4"/>
  <c r="N672" i="4"/>
  <c r="H672" i="4" s="1"/>
  <c r="AR422" i="4" l="1"/>
  <c r="H444" i="4"/>
  <c r="H443" i="4"/>
  <c r="H428" i="4"/>
  <c r="N443" i="4"/>
  <c r="N669" i="4"/>
  <c r="N442" i="4" s="1"/>
  <c r="N655" i="4"/>
  <c r="H655" i="4" s="1"/>
  <c r="H656" i="4"/>
  <c r="N431" i="4"/>
  <c r="N429" i="4"/>
  <c r="N407" i="4" s="1"/>
  <c r="O26" i="4"/>
  <c r="N444" i="4"/>
  <c r="AI441" i="4"/>
  <c r="AI444" i="4"/>
  <c r="N423" i="4"/>
  <c r="AR421" i="4"/>
  <c r="W23" i="4"/>
  <c r="Z23" i="4"/>
  <c r="AL23" i="4"/>
  <c r="AP23" i="4"/>
  <c r="N668" i="4" l="1"/>
  <c r="N667" i="4" s="1"/>
  <c r="H669" i="4"/>
  <c r="H442" i="4" s="1"/>
  <c r="H431" i="4"/>
  <c r="H423" i="4"/>
  <c r="H422" i="4"/>
  <c r="H426" i="4"/>
  <c r="H429" i="4"/>
  <c r="H407" i="4" s="1"/>
  <c r="AR652" i="4"/>
  <c r="AR651" i="4" s="1"/>
  <c r="AR650" i="4" s="1"/>
  <c r="AR477" i="4" s="1"/>
  <c r="N426" i="4"/>
  <c r="N425" i="4"/>
  <c r="H668" i="4"/>
  <c r="AR420" i="4"/>
  <c r="N654" i="4"/>
  <c r="N422" i="4"/>
  <c r="AO463" i="4"/>
  <c r="AP463" i="4"/>
  <c r="AQ463" i="4"/>
  <c r="AR463" i="4"/>
  <c r="AS463" i="4"/>
  <c r="AT463" i="4"/>
  <c r="O515" i="4"/>
  <c r="I515" i="4" s="1"/>
  <c r="H654" i="4" l="1"/>
  <c r="H421" i="4" s="1"/>
  <c r="N653" i="4"/>
  <c r="I101" i="4"/>
  <c r="I61" i="4" s="1"/>
  <c r="O112" i="4"/>
  <c r="O65" i="4" s="1"/>
  <c r="N441" i="4"/>
  <c r="H667" i="4"/>
  <c r="N421" i="4"/>
  <c r="AI108" i="4"/>
  <c r="AI109" i="4"/>
  <c r="O514" i="4"/>
  <c r="I514" i="4" s="1"/>
  <c r="O101" i="4"/>
  <c r="O61" i="4" s="1"/>
  <c r="AT58" i="4"/>
  <c r="N652" i="4" l="1"/>
  <c r="H653" i="4"/>
  <c r="H425" i="4"/>
  <c r="H441" i="4"/>
  <c r="I100" i="4"/>
  <c r="I59" i="4" s="1"/>
  <c r="I112" i="4"/>
  <c r="I65" i="4" s="1"/>
  <c r="AI107" i="4"/>
  <c r="N420" i="4"/>
  <c r="O106" i="4"/>
  <c r="O513" i="4"/>
  <c r="O100" i="4"/>
  <c r="O59" i="4" s="1"/>
  <c r="W101" i="4"/>
  <c r="W61" i="4" s="1"/>
  <c r="AR58" i="4"/>
  <c r="AL58" i="4"/>
  <c r="AQ58" i="4"/>
  <c r="AS58" i="4"/>
  <c r="AO58" i="4"/>
  <c r="AP58" i="4"/>
  <c r="I513" i="4" l="1"/>
  <c r="I512" i="4" s="1"/>
  <c r="I511" i="4" s="1"/>
  <c r="O512" i="4"/>
  <c r="O511" i="4" s="1"/>
  <c r="H109" i="4"/>
  <c r="H61" i="4" s="1"/>
  <c r="H420" i="4"/>
  <c r="I106" i="4"/>
  <c r="N109" i="4"/>
  <c r="N61" i="4" s="1"/>
  <c r="O99" i="4"/>
  <c r="AC101" i="4"/>
  <c r="AC61" i="4" s="1"/>
  <c r="W100" i="4"/>
  <c r="W59" i="4" s="1"/>
  <c r="W348" i="4"/>
  <c r="N603" i="4"/>
  <c r="H603" i="4" s="1"/>
  <c r="I99" i="4" l="1"/>
  <c r="I343" i="4"/>
  <c r="I311" i="4" s="1"/>
  <c r="H324" i="4"/>
  <c r="H311" i="4" s="1"/>
  <c r="H107" i="4"/>
  <c r="H59" i="4" s="1"/>
  <c r="H108" i="4"/>
  <c r="Q325" i="4"/>
  <c r="I82" i="4"/>
  <c r="N599" i="4"/>
  <c r="N324" i="4"/>
  <c r="N311" i="4" s="1"/>
  <c r="O343" i="4"/>
  <c r="O311" i="4" s="1"/>
  <c r="N107" i="4"/>
  <c r="N59" i="4" s="1"/>
  <c r="N108" i="4"/>
  <c r="O82" i="4"/>
  <c r="AI101" i="4"/>
  <c r="AI61" i="4" s="1"/>
  <c r="W82" i="4"/>
  <c r="W99" i="4"/>
  <c r="AC99" i="4"/>
  <c r="AC100" i="4"/>
  <c r="AC59" i="4" s="1"/>
  <c r="W346" i="4"/>
  <c r="AR305" i="4"/>
  <c r="AS305" i="4"/>
  <c r="AT305" i="4"/>
  <c r="O463" i="4" l="1"/>
  <c r="H106" i="4"/>
  <c r="I58" i="4"/>
  <c r="W343" i="4"/>
  <c r="W311" i="4" s="1"/>
  <c r="O626" i="4"/>
  <c r="I627" i="4"/>
  <c r="N597" i="4"/>
  <c r="H597" i="4" s="1"/>
  <c r="H599" i="4"/>
  <c r="AC343" i="4"/>
  <c r="O341" i="4"/>
  <c r="O306" i="4" s="1"/>
  <c r="W340" i="4"/>
  <c r="W341" i="4"/>
  <c r="W306" i="4" s="1"/>
  <c r="AI99" i="4"/>
  <c r="AI100" i="4"/>
  <c r="AI59" i="4" s="1"/>
  <c r="P483" i="4"/>
  <c r="AP17" i="4"/>
  <c r="AO17" i="4"/>
  <c r="AL17" i="4"/>
  <c r="AF17" i="4"/>
  <c r="Z17" i="4"/>
  <c r="W17" i="4"/>
  <c r="T17" i="4"/>
  <c r="Q17" i="4"/>
  <c r="I626" i="4" l="1"/>
  <c r="O596" i="4"/>
  <c r="P633" i="4" s="1"/>
  <c r="P17" i="4"/>
  <c r="P16" i="4" s="1"/>
  <c r="P482" i="4"/>
  <c r="AC627" i="4"/>
  <c r="AC626" i="4" s="1"/>
  <c r="AC346" i="4" s="1"/>
  <c r="AC629" i="4"/>
  <c r="I346" i="4"/>
  <c r="I463" i="4"/>
  <c r="P464" i="4"/>
  <c r="W21" i="4"/>
  <c r="W16" i="4" s="1"/>
  <c r="W457" i="4"/>
  <c r="AF21" i="4"/>
  <c r="AF16" i="4" s="1"/>
  <c r="AF457" i="4"/>
  <c r="P457" i="4"/>
  <c r="P458" i="4"/>
  <c r="T21" i="4"/>
  <c r="T457" i="4"/>
  <c r="Z21" i="4"/>
  <c r="Z16" i="4" s="1"/>
  <c r="Z457" i="4"/>
  <c r="AL21" i="4"/>
  <c r="AL16" i="4" s="1"/>
  <c r="AL457" i="4"/>
  <c r="K20" i="4"/>
  <c r="K16" i="4" s="1"/>
  <c r="K15" i="4" s="1"/>
  <c r="I622" i="4"/>
  <c r="N321" i="4"/>
  <c r="N315" i="4"/>
  <c r="O346" i="4"/>
  <c r="O340" i="4"/>
  <c r="AC340" i="4"/>
  <c r="AC341" i="4"/>
  <c r="AC306" i="4" s="1"/>
  <c r="AC348" i="4"/>
  <c r="AC458" i="4"/>
  <c r="T18" i="4"/>
  <c r="P596" i="4" l="1"/>
  <c r="T633" i="4"/>
  <c r="AI622" i="4"/>
  <c r="I340" i="4"/>
  <c r="I605" i="4"/>
  <c r="H321" i="4"/>
  <c r="H315" i="4"/>
  <c r="AI629" i="4"/>
  <c r="AI348" i="4" s="1"/>
  <c r="AI627" i="4"/>
  <c r="AI626" i="4" s="1"/>
  <c r="AI346" i="4" s="1"/>
  <c r="T16" i="4"/>
  <c r="P463" i="4"/>
  <c r="N464" i="4"/>
  <c r="J464" i="4"/>
  <c r="J58" i="4"/>
  <c r="AI343" i="4"/>
  <c r="Q21" i="4"/>
  <c r="Q457" i="4"/>
  <c r="W325" i="4"/>
  <c r="O325" i="4"/>
  <c r="AI340" i="4"/>
  <c r="AI341" i="4"/>
  <c r="AI306" i="4" s="1"/>
  <c r="AI458" i="4"/>
  <c r="Q18" i="4"/>
  <c r="AI19" i="4"/>
  <c r="AC19" i="4"/>
  <c r="AC17" i="4"/>
  <c r="AI20" i="4"/>
  <c r="AC20" i="4"/>
  <c r="V633" i="4" l="1"/>
  <c r="T474" i="4"/>
  <c r="T596" i="4"/>
  <c r="T473" i="4" s="1"/>
  <c r="I596" i="4"/>
  <c r="I305" i="4" s="1"/>
  <c r="AI605" i="4"/>
  <c r="I325" i="4"/>
  <c r="D463" i="4"/>
  <c r="D464" i="4"/>
  <c r="H464" i="4"/>
  <c r="H457" i="4"/>
  <c r="Q16" i="4"/>
  <c r="H20" i="4"/>
  <c r="H16" i="4" s="1"/>
  <c r="J463" i="4"/>
  <c r="AC457" i="4"/>
  <c r="AI457" i="4"/>
  <c r="K457" i="4"/>
  <c r="K456" i="4" s="1"/>
  <c r="O473" i="4"/>
  <c r="I473" i="4"/>
  <c r="AI17" i="4"/>
  <c r="AI18" i="4"/>
  <c r="AI21" i="4"/>
  <c r="AC21" i="4"/>
  <c r="V474" i="4" l="1"/>
  <c r="V596" i="4"/>
  <c r="V473" i="4" s="1"/>
  <c r="D58" i="4"/>
  <c r="J633" i="4"/>
  <c r="J474" i="4" s="1"/>
  <c r="N633" i="4"/>
  <c r="P474" i="4"/>
  <c r="AC16" i="4"/>
  <c r="AI16" i="4"/>
  <c r="N596" i="4" l="1"/>
  <c r="N473" i="4" s="1"/>
  <c r="P473" i="4"/>
  <c r="J596" i="4"/>
  <c r="H633" i="4"/>
  <c r="D633" i="4" s="1"/>
  <c r="N474" i="4"/>
  <c r="D474" i="4" l="1"/>
  <c r="H596" i="4"/>
  <c r="J473" i="4"/>
  <c r="J305" i="4"/>
  <c r="H474" i="4"/>
  <c r="AT475" i="4"/>
  <c r="AT395" i="4"/>
  <c r="O640" i="4"/>
  <c r="I640" i="4" s="1"/>
  <c r="H390" i="4" l="1"/>
  <c r="H360" i="4" s="1"/>
  <c r="I389" i="4"/>
  <c r="I359" i="4" s="1"/>
  <c r="H473" i="4"/>
  <c r="H305" i="4"/>
  <c r="W389" i="4"/>
  <c r="W359" i="4" s="1"/>
  <c r="O637" i="4"/>
  <c r="O389" i="4"/>
  <c r="O359" i="4" s="1"/>
  <c r="N390" i="4"/>
  <c r="N360" i="4" s="1"/>
  <c r="AP353" i="4"/>
  <c r="AR353" i="4"/>
  <c r="AS353" i="4"/>
  <c r="AT353" i="4"/>
  <c r="I637" i="4" l="1"/>
  <c r="O636" i="4"/>
  <c r="O635" i="4" s="1"/>
  <c r="O634" i="4" s="1"/>
  <c r="I387" i="4"/>
  <c r="I354" i="4" s="1"/>
  <c r="N386" i="4"/>
  <c r="H636" i="4"/>
  <c r="O387" i="4"/>
  <c r="O354" i="4" s="1"/>
  <c r="W387" i="4"/>
  <c r="W354" i="4" s="1"/>
  <c r="AC389" i="4"/>
  <c r="AC359" i="4" s="1"/>
  <c r="J229" i="4"/>
  <c r="H386" i="4" l="1"/>
  <c r="I636" i="4"/>
  <c r="I386" i="4" s="1"/>
  <c r="W373" i="4"/>
  <c r="W386" i="4"/>
  <c r="O386" i="4"/>
  <c r="AI389" i="4"/>
  <c r="AI359" i="4" s="1"/>
  <c r="AC387" i="4"/>
  <c r="AC354" i="4" s="1"/>
  <c r="P229" i="4"/>
  <c r="AT212" i="4"/>
  <c r="AF212" i="4"/>
  <c r="W212" i="4"/>
  <c r="Z212" i="4"/>
  <c r="T212" i="4"/>
  <c r="C386" i="4" l="1"/>
  <c r="I635" i="4"/>
  <c r="I634" i="4" s="1"/>
  <c r="O373" i="4"/>
  <c r="AC373" i="4"/>
  <c r="AC386" i="4"/>
  <c r="AI387" i="4"/>
  <c r="AI354" i="4" s="1"/>
  <c r="AC241" i="4"/>
  <c r="AC245" i="4"/>
  <c r="AC219" i="4" s="1"/>
  <c r="AI576" i="4"/>
  <c r="AI572" i="4" s="1"/>
  <c r="AL212" i="4"/>
  <c r="AQ212" i="4"/>
  <c r="AO212" i="4"/>
  <c r="AP212" i="4"/>
  <c r="AR212" i="4"/>
  <c r="AS212" i="4"/>
  <c r="I373" i="4" l="1"/>
  <c r="H227" i="4"/>
  <c r="H219" i="4" s="1"/>
  <c r="AI373" i="4"/>
  <c r="AI386" i="4"/>
  <c r="AI241" i="4"/>
  <c r="AI245" i="4"/>
  <c r="AI219" i="4" s="1"/>
  <c r="N227" i="4"/>
  <c r="N219" i="4" s="1"/>
  <c r="AC248" i="4"/>
  <c r="AC216" i="4" s="1"/>
  <c r="AI248" i="4" l="1"/>
  <c r="AI216" i="4" s="1"/>
  <c r="O663" i="4"/>
  <c r="I663" i="4" s="1"/>
  <c r="AT413" i="4" l="1"/>
  <c r="AT650" i="4"/>
  <c r="I438" i="4"/>
  <c r="I409" i="4" s="1"/>
  <c r="N223" i="4"/>
  <c r="O661" i="4"/>
  <c r="I661" i="4" s="1"/>
  <c r="O438" i="4"/>
  <c r="O409" i="4" s="1"/>
  <c r="H652" i="4"/>
  <c r="N665" i="4"/>
  <c r="N666" i="4"/>
  <c r="H415" i="4" l="1"/>
  <c r="H406" i="4" s="1"/>
  <c r="AT403" i="4"/>
  <c r="AT477" i="4"/>
  <c r="H223" i="4"/>
  <c r="I436" i="4"/>
  <c r="N415" i="4"/>
  <c r="N406" i="4" s="1"/>
  <c r="N439" i="4"/>
  <c r="H665" i="4"/>
  <c r="N440" i="4"/>
  <c r="H666" i="4"/>
  <c r="O436" i="4"/>
  <c r="O651" i="4"/>
  <c r="O650" i="4" s="1"/>
  <c r="W438" i="4"/>
  <c r="W409" i="4" s="1"/>
  <c r="N651" i="4"/>
  <c r="N650" i="4" s="1"/>
  <c r="AS403" i="4"/>
  <c r="AR403" i="4"/>
  <c r="I651" i="4" l="1"/>
  <c r="I650" i="4" s="1"/>
  <c r="H440" i="4"/>
  <c r="H439" i="4"/>
  <c r="H414" i="4"/>
  <c r="H404" i="4" s="1"/>
  <c r="N414" i="4"/>
  <c r="N404" i="4" s="1"/>
  <c r="N419" i="4"/>
  <c r="H651" i="4"/>
  <c r="H650" i="4" s="1"/>
  <c r="N417" i="4"/>
  <c r="AC436" i="4"/>
  <c r="AC438" i="4"/>
  <c r="AC409" i="4" s="1"/>
  <c r="H552" i="4"/>
  <c r="O477" i="4" l="1"/>
  <c r="H417" i="4"/>
  <c r="H416" i="4"/>
  <c r="H419" i="4"/>
  <c r="I419" i="4"/>
  <c r="I403" i="4"/>
  <c r="N416" i="4"/>
  <c r="N409" i="4" s="1"/>
  <c r="AI436" i="4"/>
  <c r="AI438" i="4"/>
  <c r="AI409" i="4" s="1"/>
  <c r="W419" i="4"/>
  <c r="W436" i="4"/>
  <c r="N550" i="4"/>
  <c r="H550" i="4" s="1"/>
  <c r="H409" i="4" l="1"/>
  <c r="H183" i="4"/>
  <c r="H171" i="4" s="1"/>
  <c r="I477" i="4"/>
  <c r="N477" i="4"/>
  <c r="N548" i="4"/>
  <c r="N183" i="4"/>
  <c r="N171" i="4" s="1"/>
  <c r="AQ403" i="4"/>
  <c r="AP403" i="4"/>
  <c r="AO403" i="4"/>
  <c r="AC665" i="4"/>
  <c r="AC651" i="4" s="1"/>
  <c r="AC364" i="4"/>
  <c r="AC598" i="4"/>
  <c r="Q471" i="4"/>
  <c r="AC547" i="4"/>
  <c r="AC546" i="4" s="1"/>
  <c r="AC130" i="4"/>
  <c r="AC512" i="4"/>
  <c r="AC511" i="4" s="1"/>
  <c r="N497" i="4"/>
  <c r="N496" i="4" s="1"/>
  <c r="AC463" i="4" l="1"/>
  <c r="H77" i="4"/>
  <c r="H65" i="4" s="1"/>
  <c r="H78" i="4"/>
  <c r="AC471" i="4"/>
  <c r="AC650" i="4"/>
  <c r="AC477" i="4" s="1"/>
  <c r="AE596" i="4"/>
  <c r="AC597" i="4"/>
  <c r="AC321" i="4" s="1"/>
  <c r="AC46" i="4"/>
  <c r="AC36" i="4"/>
  <c r="Q463" i="4"/>
  <c r="N461" i="4"/>
  <c r="H497" i="4"/>
  <c r="H496" i="4" s="1"/>
  <c r="I353" i="4"/>
  <c r="N51" i="4"/>
  <c r="N78" i="4"/>
  <c r="N546" i="4"/>
  <c r="N545" i="4" s="1"/>
  <c r="H548" i="4"/>
  <c r="N413" i="4"/>
  <c r="AC35" i="4"/>
  <c r="O419" i="4"/>
  <c r="AI136" i="4"/>
  <c r="AC136" i="4"/>
  <c r="AC127" i="4" s="1"/>
  <c r="AI418" i="4"/>
  <c r="AC418" i="4"/>
  <c r="AI665" i="4"/>
  <c r="AC439" i="4"/>
  <c r="AC320" i="4"/>
  <c r="AC311" i="4" s="1"/>
  <c r="AC344" i="4"/>
  <c r="AC272" i="4"/>
  <c r="AI174" i="4"/>
  <c r="AI181" i="4"/>
  <c r="AI171" i="4" s="1"/>
  <c r="N77" i="4"/>
  <c r="N65" i="4" s="1"/>
  <c r="AI50" i="4"/>
  <c r="AC50" i="4"/>
  <c r="AI49" i="4"/>
  <c r="AC49" i="4"/>
  <c r="AI57" i="4"/>
  <c r="AC57" i="4"/>
  <c r="AI56" i="4"/>
  <c r="AC56" i="4"/>
  <c r="AC82" i="4"/>
  <c r="AI598" i="4"/>
  <c r="AC419" i="4"/>
  <c r="AI370" i="4"/>
  <c r="AC370" i="4"/>
  <c r="N305" i="4"/>
  <c r="AQ305" i="4"/>
  <c r="AP305" i="4"/>
  <c r="AO305" i="4"/>
  <c r="N253" i="4"/>
  <c r="AI547" i="4"/>
  <c r="AC182" i="4"/>
  <c r="AC134" i="4"/>
  <c r="AC106" i="4"/>
  <c r="T58" i="4"/>
  <c r="P305" i="4"/>
  <c r="W58" i="4"/>
  <c r="AF58" i="4"/>
  <c r="AQ253" i="4"/>
  <c r="Z58" i="4"/>
  <c r="AP253" i="4"/>
  <c r="W403" i="4"/>
  <c r="AI74" i="4"/>
  <c r="N106" i="4"/>
  <c r="AI364" i="4"/>
  <c r="Z403" i="4"/>
  <c r="Q116" i="4"/>
  <c r="T403" i="4"/>
  <c r="AF403" i="4"/>
  <c r="AL403" i="4"/>
  <c r="AL353" i="4"/>
  <c r="AE473" i="4" l="1"/>
  <c r="AI546" i="4"/>
  <c r="H74" i="4"/>
  <c r="H372" i="4"/>
  <c r="H82" i="4"/>
  <c r="H413" i="4"/>
  <c r="H51" i="4"/>
  <c r="AC596" i="4"/>
  <c r="AI439" i="4"/>
  <c r="AI651" i="4"/>
  <c r="AI650" i="4" s="1"/>
  <c r="AI477" i="4" s="1"/>
  <c r="AC229" i="4"/>
  <c r="AI229" i="4"/>
  <c r="AE461" i="4"/>
  <c r="AI272" i="4"/>
  <c r="AI471" i="4"/>
  <c r="AI134" i="4"/>
  <c r="AI512" i="4"/>
  <c r="AI597" i="4"/>
  <c r="AI321" i="4" s="1"/>
  <c r="AC315" i="4"/>
  <c r="AC158" i="4"/>
  <c r="AI461" i="4"/>
  <c r="AC461" i="4"/>
  <c r="O475" i="4"/>
  <c r="Q305" i="4"/>
  <c r="Q473" i="4"/>
  <c r="T305" i="4"/>
  <c r="Z305" i="4"/>
  <c r="AF305" i="4"/>
  <c r="AC325" i="4"/>
  <c r="I475" i="4"/>
  <c r="O449" i="4"/>
  <c r="N74" i="4"/>
  <c r="N182" i="4"/>
  <c r="H546" i="4"/>
  <c r="H545" i="4" s="1"/>
  <c r="N82" i="4"/>
  <c r="N23" i="4"/>
  <c r="AC451" i="4"/>
  <c r="AI451" i="4"/>
  <c r="AI130" i="4"/>
  <c r="AI133" i="4"/>
  <c r="AI127" i="4" s="1"/>
  <c r="N372" i="4"/>
  <c r="AI315" i="4"/>
  <c r="AI320" i="4"/>
  <c r="AI311" i="4" s="1"/>
  <c r="AI325" i="4"/>
  <c r="AI344" i="4"/>
  <c r="AI30" i="4"/>
  <c r="AI35" i="4"/>
  <c r="AI46" i="4"/>
  <c r="AC30" i="4"/>
  <c r="AL305" i="4"/>
  <c r="W305" i="4"/>
  <c r="Q477" i="4"/>
  <c r="O305" i="4"/>
  <c r="AI106" i="4"/>
  <c r="O58" i="4"/>
  <c r="Q58" i="4"/>
  <c r="T23" i="4"/>
  <c r="AO253" i="4"/>
  <c r="Q253" i="4"/>
  <c r="P253" i="4"/>
  <c r="Q446" i="4"/>
  <c r="Q212" i="4"/>
  <c r="O403" i="4"/>
  <c r="AC473" i="4" l="1"/>
  <c r="AI511" i="4"/>
  <c r="AI182" i="4"/>
  <c r="H371" i="4"/>
  <c r="H182" i="4"/>
  <c r="H23" i="4"/>
  <c r="AI36" i="4"/>
  <c r="AI419" i="4"/>
  <c r="AC475" i="4"/>
  <c r="AI475" i="4"/>
  <c r="AI596" i="4"/>
  <c r="AI473" i="4" s="1"/>
  <c r="AI82" i="4"/>
  <c r="I446" i="4"/>
  <c r="I449" i="4"/>
  <c r="H477" i="4"/>
  <c r="H403" i="4"/>
  <c r="H463" i="4"/>
  <c r="H58" i="4"/>
  <c r="N463" i="4"/>
  <c r="P476" i="4"/>
  <c r="J476" i="4"/>
  <c r="H461" i="4"/>
  <c r="O467" i="4"/>
  <c r="O184" i="4"/>
  <c r="I553" i="4"/>
  <c r="I545" i="4" s="1"/>
  <c r="O446" i="4"/>
  <c r="N58" i="4"/>
  <c r="N371" i="4"/>
  <c r="Q403" i="4"/>
  <c r="T253" i="4"/>
  <c r="AF253" i="4"/>
  <c r="AL253" i="4"/>
  <c r="Z253" i="4"/>
  <c r="W253" i="4"/>
  <c r="P23" i="4"/>
  <c r="AC446" i="4"/>
  <c r="AI446" i="4"/>
  <c r="O23" i="4"/>
  <c r="S1003" i="3"/>
  <c r="D1001" i="3"/>
  <c r="D1000" i="3" s="1"/>
  <c r="D999" i="3" s="1"/>
  <c r="C1001" i="3"/>
  <c r="C1000" i="3" s="1"/>
  <c r="C999" i="3" s="1"/>
  <c r="E997" i="3"/>
  <c r="D997" i="3"/>
  <c r="C997" i="3"/>
  <c r="E992" i="3"/>
  <c r="D992" i="3"/>
  <c r="C992" i="3"/>
  <c r="D989" i="3"/>
  <c r="C989" i="3"/>
  <c r="D979" i="3"/>
  <c r="C979" i="3"/>
  <c r="D971" i="3"/>
  <c r="D967" i="3" s="1"/>
  <c r="D966" i="3" s="1"/>
  <c r="C971" i="3"/>
  <c r="C967" i="3" s="1"/>
  <c r="C966" i="3" s="1"/>
  <c r="D963" i="3"/>
  <c r="C963" i="3"/>
  <c r="F957" i="3"/>
  <c r="F953" i="3" s="1"/>
  <c r="E957" i="3"/>
  <c r="E953" i="3" s="1"/>
  <c r="D957" i="3"/>
  <c r="D953" i="3" s="1"/>
  <c r="C957" i="3"/>
  <c r="C953" i="3" s="1"/>
  <c r="D950" i="3"/>
  <c r="C950" i="3"/>
  <c r="F944" i="3"/>
  <c r="F943" i="3" s="1"/>
  <c r="E944" i="3"/>
  <c r="E943" i="3" s="1"/>
  <c r="D944" i="3"/>
  <c r="D943" i="3" s="1"/>
  <c r="C944" i="3"/>
  <c r="C943" i="3" s="1"/>
  <c r="D939" i="3"/>
  <c r="C939" i="3"/>
  <c r="T928" i="3"/>
  <c r="S928" i="3"/>
  <c r="R928" i="3"/>
  <c r="P928" i="3"/>
  <c r="O928" i="3"/>
  <c r="N928" i="3"/>
  <c r="M928" i="3"/>
  <c r="L928" i="3"/>
  <c r="K928" i="3"/>
  <c r="J928" i="3"/>
  <c r="I928" i="3"/>
  <c r="H928" i="3"/>
  <c r="G928" i="3"/>
  <c r="F928" i="3"/>
  <c r="F927" i="3" s="1"/>
  <c r="E928" i="3"/>
  <c r="E927" i="3" s="1"/>
  <c r="D928" i="3"/>
  <c r="D927" i="3" s="1"/>
  <c r="W935" i="3" s="1"/>
  <c r="C928" i="3"/>
  <c r="C927" i="3" s="1"/>
  <c r="T922" i="3"/>
  <c r="S922" i="3"/>
  <c r="R922" i="3"/>
  <c r="P922" i="3"/>
  <c r="O922" i="3"/>
  <c r="N922" i="3"/>
  <c r="M922" i="3"/>
  <c r="L922" i="3"/>
  <c r="K922" i="3"/>
  <c r="J922" i="3"/>
  <c r="I922" i="3"/>
  <c r="H922" i="3"/>
  <c r="G922" i="3"/>
  <c r="F922" i="3"/>
  <c r="E922" i="3"/>
  <c r="D922" i="3"/>
  <c r="C922" i="3"/>
  <c r="F916" i="3"/>
  <c r="E916" i="3"/>
  <c r="D916" i="3"/>
  <c r="C916" i="3"/>
  <c r="D900" i="3"/>
  <c r="C900" i="3"/>
  <c r="D885" i="3"/>
  <c r="C885" i="3"/>
  <c r="F883" i="3"/>
  <c r="F882" i="3" s="1"/>
  <c r="E883" i="3"/>
  <c r="D879" i="3"/>
  <c r="D875" i="3" s="1"/>
  <c r="D874" i="3" s="1"/>
  <c r="F875" i="3"/>
  <c r="F874" i="3" s="1"/>
  <c r="E875" i="3"/>
  <c r="E874" i="3" s="1"/>
  <c r="C875" i="3"/>
  <c r="C874" i="3" s="1"/>
  <c r="T873" i="3"/>
  <c r="S873" i="3"/>
  <c r="R873" i="3"/>
  <c r="P873" i="3"/>
  <c r="O873" i="3"/>
  <c r="N873" i="3"/>
  <c r="M873" i="3"/>
  <c r="L873" i="3"/>
  <c r="K873" i="3"/>
  <c r="J873" i="3"/>
  <c r="I873" i="3"/>
  <c r="H873" i="3"/>
  <c r="G873" i="3"/>
  <c r="D870" i="3"/>
  <c r="C870" i="3"/>
  <c r="Y863" i="3"/>
  <c r="F858" i="3"/>
  <c r="F857" i="3" s="1"/>
  <c r="E858" i="3"/>
  <c r="E857" i="3" s="1"/>
  <c r="D858" i="3"/>
  <c r="D857" i="3" s="1"/>
  <c r="W863" i="3" s="1"/>
  <c r="X865" i="3" s="1"/>
  <c r="C858" i="3"/>
  <c r="C857" i="3" s="1"/>
  <c r="D855" i="3"/>
  <c r="C855" i="3"/>
  <c r="F852" i="3"/>
  <c r="E852" i="3"/>
  <c r="D852" i="3"/>
  <c r="C852" i="3"/>
  <c r="D849" i="3"/>
  <c r="D833" i="3" s="1"/>
  <c r="C833" i="3"/>
  <c r="D831" i="3"/>
  <c r="C831" i="3"/>
  <c r="D827" i="3"/>
  <c r="C827" i="3"/>
  <c r="D822" i="3"/>
  <c r="C822" i="3"/>
  <c r="D817" i="3"/>
  <c r="C817" i="3"/>
  <c r="D812" i="3"/>
  <c r="C812" i="3"/>
  <c r="D809" i="3"/>
  <c r="C809" i="3"/>
  <c r="D805" i="3"/>
  <c r="C805" i="3"/>
  <c r="D800" i="3"/>
  <c r="C800" i="3"/>
  <c r="D795" i="3"/>
  <c r="C795" i="3"/>
  <c r="D788" i="3"/>
  <c r="C788" i="3"/>
  <c r="D782" i="3"/>
  <c r="C782" i="3"/>
  <c r="D776" i="3"/>
  <c r="C776" i="3"/>
  <c r="F773" i="3"/>
  <c r="E773" i="3"/>
  <c r="C770" i="3"/>
  <c r="C769" i="3" s="1"/>
  <c r="C768" i="3" s="1"/>
  <c r="F769" i="3"/>
  <c r="F768" i="3" s="1"/>
  <c r="E769" i="3"/>
  <c r="E768" i="3" s="1"/>
  <c r="D769" i="3"/>
  <c r="D768" i="3" s="1"/>
  <c r="F761" i="3"/>
  <c r="F760" i="3" s="1"/>
  <c r="E761" i="3"/>
  <c r="E760" i="3" s="1"/>
  <c r="D761" i="3"/>
  <c r="D760" i="3" s="1"/>
  <c r="C761" i="3"/>
  <c r="C760" i="3" s="1"/>
  <c r="T760" i="3"/>
  <c r="S760" i="3"/>
  <c r="R760" i="3"/>
  <c r="P760" i="3"/>
  <c r="O760" i="3"/>
  <c r="N760" i="3"/>
  <c r="M760" i="3"/>
  <c r="L760" i="3"/>
  <c r="K760" i="3"/>
  <c r="J760" i="3"/>
  <c r="I760" i="3"/>
  <c r="H760" i="3"/>
  <c r="G760" i="3"/>
  <c r="D755" i="3"/>
  <c r="D754" i="3" s="1"/>
  <c r="C755" i="3"/>
  <c r="C754" i="3" s="1"/>
  <c r="F754" i="3"/>
  <c r="E754" i="3"/>
  <c r="F748" i="3"/>
  <c r="F747" i="3" s="1"/>
  <c r="E748" i="3"/>
  <c r="E747" i="3" s="1"/>
  <c r="D748" i="3"/>
  <c r="D747" i="3" s="1"/>
  <c r="C748" i="3"/>
  <c r="C747" i="3" s="1"/>
  <c r="D743" i="3"/>
  <c r="D742" i="3" s="1"/>
  <c r="C743" i="3"/>
  <c r="C742" i="3" s="1"/>
  <c r="W742" i="3"/>
  <c r="W741" i="3"/>
  <c r="D733" i="3"/>
  <c r="D731" i="3" s="1"/>
  <c r="Z732" i="3"/>
  <c r="Z731" i="3"/>
  <c r="F731" i="3"/>
  <c r="F709" i="3" s="1"/>
  <c r="E731" i="3"/>
  <c r="E709" i="3" s="1"/>
  <c r="C731" i="3"/>
  <c r="D727" i="3"/>
  <c r="C727" i="3"/>
  <c r="D721" i="3"/>
  <c r="D716" i="3" s="1"/>
  <c r="Y716" i="3" s="1"/>
  <c r="C716" i="3"/>
  <c r="D711" i="3"/>
  <c r="C711" i="3"/>
  <c r="T704" i="3"/>
  <c r="T702" i="3" s="1"/>
  <c r="T662" i="3" s="1"/>
  <c r="S704" i="3"/>
  <c r="S702" i="3" s="1"/>
  <c r="S662" i="3" s="1"/>
  <c r="R704" i="3"/>
  <c r="R702" i="3" s="1"/>
  <c r="R662" i="3" s="1"/>
  <c r="P704" i="3"/>
  <c r="P702" i="3" s="1"/>
  <c r="P662" i="3" s="1"/>
  <c r="O704" i="3"/>
  <c r="O702" i="3" s="1"/>
  <c r="O662" i="3" s="1"/>
  <c r="N704" i="3"/>
  <c r="N702" i="3" s="1"/>
  <c r="N662" i="3" s="1"/>
  <c r="M704" i="3"/>
  <c r="M702" i="3" s="1"/>
  <c r="M662" i="3" s="1"/>
  <c r="L704" i="3"/>
  <c r="L702" i="3" s="1"/>
  <c r="L662" i="3" s="1"/>
  <c r="K704" i="3"/>
  <c r="K702" i="3" s="1"/>
  <c r="K662" i="3" s="1"/>
  <c r="J704" i="3"/>
  <c r="J702" i="3" s="1"/>
  <c r="J662" i="3" s="1"/>
  <c r="I704" i="3"/>
  <c r="H704" i="3"/>
  <c r="H702" i="3" s="1"/>
  <c r="H662" i="3" s="1"/>
  <c r="G704" i="3"/>
  <c r="G702" i="3" s="1"/>
  <c r="G662" i="3" s="1"/>
  <c r="F704" i="3"/>
  <c r="F702" i="3" s="1"/>
  <c r="E704" i="3"/>
  <c r="E702" i="3" s="1"/>
  <c r="D704" i="3"/>
  <c r="D702" i="3" s="1"/>
  <c r="C704" i="3"/>
  <c r="C702" i="3" s="1"/>
  <c r="I702" i="3"/>
  <c r="I662" i="3" s="1"/>
  <c r="D673" i="3"/>
  <c r="D664" i="3" s="1"/>
  <c r="D663" i="3" s="1"/>
  <c r="F664" i="3"/>
  <c r="F663" i="3" s="1"/>
  <c r="E664" i="3"/>
  <c r="E663" i="3" s="1"/>
  <c r="C664" i="3"/>
  <c r="C663" i="3" s="1"/>
  <c r="W659" i="3"/>
  <c r="U659" i="3"/>
  <c r="U658" i="3"/>
  <c r="D656" i="3"/>
  <c r="D655" i="3" s="1"/>
  <c r="C656" i="3"/>
  <c r="C655" i="3" s="1"/>
  <c r="W643" i="3"/>
  <c r="F641" i="3"/>
  <c r="F640" i="3" s="1"/>
  <c r="E641" i="3"/>
  <c r="E640" i="3" s="1"/>
  <c r="D641" i="3"/>
  <c r="X642" i="3" s="1"/>
  <c r="C641" i="3"/>
  <c r="C640" i="3" s="1"/>
  <c r="D629" i="3"/>
  <c r="C629" i="3"/>
  <c r="D601" i="3"/>
  <c r="C601" i="3"/>
  <c r="D565" i="3"/>
  <c r="C565" i="3"/>
  <c r="D556" i="3"/>
  <c r="C556" i="3"/>
  <c r="D548" i="3"/>
  <c r="C548" i="3"/>
  <c r="D530" i="3"/>
  <c r="C530" i="3"/>
  <c r="D516" i="3"/>
  <c r="C516" i="3"/>
  <c r="D512" i="3"/>
  <c r="C512" i="3"/>
  <c r="D510" i="3"/>
  <c r="C510" i="3"/>
  <c r="D505" i="3"/>
  <c r="C505" i="3"/>
  <c r="F476" i="3"/>
  <c r="F475" i="3" s="1"/>
  <c r="E476" i="3"/>
  <c r="E475" i="3" s="1"/>
  <c r="D476" i="3"/>
  <c r="D475" i="3" s="1"/>
  <c r="X476" i="3" s="1"/>
  <c r="C476" i="3"/>
  <c r="C475" i="3" s="1"/>
  <c r="T475" i="3"/>
  <c r="S475" i="3"/>
  <c r="R475" i="3"/>
  <c r="P475" i="3"/>
  <c r="O475" i="3"/>
  <c r="N475" i="3"/>
  <c r="M475" i="3"/>
  <c r="L475" i="3"/>
  <c r="K475" i="3"/>
  <c r="J475" i="3"/>
  <c r="I475" i="3"/>
  <c r="H475" i="3"/>
  <c r="G475" i="3"/>
  <c r="E467" i="3"/>
  <c r="D467" i="3"/>
  <c r="C467" i="3"/>
  <c r="D465" i="3"/>
  <c r="C465" i="3"/>
  <c r="D463" i="3"/>
  <c r="C463" i="3"/>
  <c r="F461" i="3"/>
  <c r="E461" i="3"/>
  <c r="E460" i="3" s="1"/>
  <c r="E459" i="3" s="1"/>
  <c r="T460" i="3"/>
  <c r="S460" i="3"/>
  <c r="R460" i="3"/>
  <c r="P460" i="3"/>
  <c r="O460" i="3"/>
  <c r="N460" i="3"/>
  <c r="M460" i="3"/>
  <c r="L460" i="3"/>
  <c r="K460" i="3"/>
  <c r="J460" i="3"/>
  <c r="I460" i="3"/>
  <c r="H460" i="3"/>
  <c r="G460" i="3"/>
  <c r="F460" i="3"/>
  <c r="F459" i="3" s="1"/>
  <c r="E457" i="3"/>
  <c r="D457" i="3"/>
  <c r="D456" i="3" s="1"/>
  <c r="C457" i="3"/>
  <c r="C456" i="3" s="1"/>
  <c r="C454" i="3"/>
  <c r="C453" i="3"/>
  <c r="F449" i="3"/>
  <c r="F386" i="3" s="1"/>
  <c r="E449" i="3"/>
  <c r="E386" i="3" s="1"/>
  <c r="D449" i="3"/>
  <c r="D441" i="3"/>
  <c r="C441" i="3"/>
  <c r="D432" i="3"/>
  <c r="C432" i="3"/>
  <c r="D425" i="3"/>
  <c r="C425" i="3"/>
  <c r="D418" i="3"/>
  <c r="C418" i="3"/>
  <c r="D410" i="3"/>
  <c r="C410" i="3"/>
  <c r="D404" i="3"/>
  <c r="C404" i="3"/>
  <c r="D395" i="3"/>
  <c r="C395" i="3"/>
  <c r="D389" i="3"/>
  <c r="C389" i="3"/>
  <c r="D383" i="3"/>
  <c r="C383" i="3"/>
  <c r="F374" i="3"/>
  <c r="F373" i="3" s="1"/>
  <c r="E374" i="3"/>
  <c r="E373" i="3" s="1"/>
  <c r="D374" i="3"/>
  <c r="D373" i="3" s="1"/>
  <c r="C374" i="3"/>
  <c r="C373" i="3" s="1"/>
  <c r="T372" i="3"/>
  <c r="S372" i="3"/>
  <c r="R372" i="3"/>
  <c r="P372" i="3"/>
  <c r="O372" i="3"/>
  <c r="N372" i="3"/>
  <c r="M372" i="3"/>
  <c r="L372" i="3"/>
  <c r="K372" i="3"/>
  <c r="J372" i="3"/>
  <c r="I372" i="3"/>
  <c r="H372" i="3"/>
  <c r="G372" i="3"/>
  <c r="E366" i="3"/>
  <c r="E365" i="3" s="1"/>
  <c r="E364" i="3" s="1"/>
  <c r="E363" i="3" s="1"/>
  <c r="F365" i="3"/>
  <c r="F364" i="3" s="1"/>
  <c r="F363" i="3" s="1"/>
  <c r="D365" i="3"/>
  <c r="D364" i="3" s="1"/>
  <c r="D363" i="3" s="1"/>
  <c r="C365" i="3"/>
  <c r="C364" i="3" s="1"/>
  <c r="C363" i="3" s="1"/>
  <c r="D358" i="3"/>
  <c r="C358" i="3"/>
  <c r="D355" i="3"/>
  <c r="C355" i="3"/>
  <c r="D354" i="3"/>
  <c r="F346" i="3"/>
  <c r="E346" i="3"/>
  <c r="D346" i="3"/>
  <c r="C346" i="3"/>
  <c r="D340" i="3"/>
  <c r="C340" i="3"/>
  <c r="C338" i="3"/>
  <c r="D337" i="3"/>
  <c r="C336" i="3"/>
  <c r="C335" i="3"/>
  <c r="C334" i="3"/>
  <c r="D333" i="3"/>
  <c r="W325" i="3"/>
  <c r="W323" i="3"/>
  <c r="U322" i="3"/>
  <c r="F314" i="3"/>
  <c r="F313" i="3" s="1"/>
  <c r="E314" i="3"/>
  <c r="E313" i="3" s="1"/>
  <c r="D314" i="3"/>
  <c r="C314" i="3"/>
  <c r="E311" i="3"/>
  <c r="E310" i="3"/>
  <c r="E309" i="3"/>
  <c r="G308" i="3"/>
  <c r="G306" i="3" s="1"/>
  <c r="F308" i="3"/>
  <c r="F306" i="3" s="1"/>
  <c r="D308" i="3"/>
  <c r="D306" i="3" s="1"/>
  <c r="D64" i="3" s="1"/>
  <c r="C308" i="3"/>
  <c r="C306" i="3" s="1"/>
  <c r="C64" i="3" s="1"/>
  <c r="C305" i="3"/>
  <c r="D303" i="3"/>
  <c r="D299" i="3" s="1"/>
  <c r="F299" i="3"/>
  <c r="F298" i="3" s="1"/>
  <c r="E299" i="3"/>
  <c r="C299" i="3"/>
  <c r="E298" i="3"/>
  <c r="F284" i="3"/>
  <c r="F283" i="3" s="1"/>
  <c r="E284" i="3"/>
  <c r="E283" i="3" s="1"/>
  <c r="D284" i="3"/>
  <c r="W286" i="3" s="1"/>
  <c r="C284" i="3"/>
  <c r="C283" i="3" s="1"/>
  <c r="D256" i="3"/>
  <c r="C256" i="3"/>
  <c r="F247" i="3"/>
  <c r="F246" i="3" s="1"/>
  <c r="F245" i="3" s="1"/>
  <c r="F244" i="3" s="1"/>
  <c r="E247" i="3"/>
  <c r="E246" i="3" s="1"/>
  <c r="E245" i="3" s="1"/>
  <c r="E244" i="3" s="1"/>
  <c r="D247" i="3"/>
  <c r="D246" i="3" s="1"/>
  <c r="D61" i="3" s="1"/>
  <c r="C247" i="3"/>
  <c r="C246" i="3" s="1"/>
  <c r="C245" i="3" s="1"/>
  <c r="C244" i="3" s="1"/>
  <c r="E242" i="3"/>
  <c r="E241" i="3" s="1"/>
  <c r="E239" i="3" s="1"/>
  <c r="F241" i="3"/>
  <c r="F239" i="3" s="1"/>
  <c r="D241" i="3"/>
  <c r="D239" i="3" s="1"/>
  <c r="C241" i="3"/>
  <c r="C239" i="3" s="1"/>
  <c r="C237" i="3"/>
  <c r="C235" i="3" s="1"/>
  <c r="C234" i="3" s="1"/>
  <c r="F235" i="3"/>
  <c r="F234" i="3" s="1"/>
  <c r="E235" i="3"/>
  <c r="E234" i="3" s="1"/>
  <c r="D235" i="3"/>
  <c r="D234" i="3" s="1"/>
  <c r="D38" i="3" s="1"/>
  <c r="F228" i="3"/>
  <c r="F227" i="3" s="1"/>
  <c r="E228" i="3"/>
  <c r="E227" i="3" s="1"/>
  <c r="D228" i="3"/>
  <c r="D227" i="3" s="1"/>
  <c r="C228" i="3"/>
  <c r="C227" i="3" s="1"/>
  <c r="D221" i="3"/>
  <c r="C221" i="3"/>
  <c r="D218" i="3"/>
  <c r="C218" i="3"/>
  <c r="E207" i="3"/>
  <c r="E206" i="3" s="1"/>
  <c r="G206" i="3"/>
  <c r="F206" i="3"/>
  <c r="F201" i="3"/>
  <c r="E201" i="3"/>
  <c r="D201" i="3"/>
  <c r="C201" i="3"/>
  <c r="D199" i="3"/>
  <c r="D175" i="3" s="1"/>
  <c r="D57" i="3" s="1"/>
  <c r="C177" i="3"/>
  <c r="C176" i="3"/>
  <c r="F175" i="3"/>
  <c r="F173" i="3" s="1"/>
  <c r="E175" i="3"/>
  <c r="E173" i="3" s="1"/>
  <c r="F170" i="3"/>
  <c r="F168" i="3" s="1"/>
  <c r="E170" i="3"/>
  <c r="E168" i="3" s="1"/>
  <c r="D170" i="3"/>
  <c r="D168" i="3" s="1"/>
  <c r="C170" i="3"/>
  <c r="C168" i="3" s="1"/>
  <c r="C167" i="3"/>
  <c r="E163" i="3"/>
  <c r="E162" i="3" s="1"/>
  <c r="D163" i="3"/>
  <c r="D162" i="3" s="1"/>
  <c r="D37" i="3" s="1"/>
  <c r="C163" i="3"/>
  <c r="G162" i="3"/>
  <c r="F162" i="3"/>
  <c r="E156" i="3"/>
  <c r="C155" i="3"/>
  <c r="E154" i="3"/>
  <c r="C153" i="3"/>
  <c r="E152" i="3"/>
  <c r="E151" i="3"/>
  <c r="E150" i="3"/>
  <c r="E149" i="3"/>
  <c r="F148" i="3"/>
  <c r="F147" i="3" s="1"/>
  <c r="D148" i="3"/>
  <c r="D147" i="3" s="1"/>
  <c r="C142" i="3"/>
  <c r="C141" i="3"/>
  <c r="E134" i="3"/>
  <c r="E133" i="3" s="1"/>
  <c r="E132" i="3" s="1"/>
  <c r="D134" i="3"/>
  <c r="D133" i="3" s="1"/>
  <c r="D132" i="3" s="1"/>
  <c r="G132" i="3"/>
  <c r="F132" i="3"/>
  <c r="E122" i="3"/>
  <c r="E121" i="3" s="1"/>
  <c r="D122" i="3"/>
  <c r="D121" i="3" s="1"/>
  <c r="C122" i="3"/>
  <c r="C121" i="3" s="1"/>
  <c r="C36" i="3" s="1"/>
  <c r="G121" i="3"/>
  <c r="F121" i="3"/>
  <c r="D119" i="3"/>
  <c r="C119" i="3"/>
  <c r="D118" i="3"/>
  <c r="C118" i="3"/>
  <c r="D117" i="3"/>
  <c r="C117" i="3"/>
  <c r="D116" i="3"/>
  <c r="C116" i="3"/>
  <c r="D115" i="3"/>
  <c r="C115" i="3"/>
  <c r="D114" i="3"/>
  <c r="C114" i="3"/>
  <c r="D113" i="3"/>
  <c r="C113" i="3"/>
  <c r="D112" i="3"/>
  <c r="C112" i="3"/>
  <c r="D111" i="3"/>
  <c r="C111" i="3"/>
  <c r="D110" i="3"/>
  <c r="C110" i="3"/>
  <c r="D109" i="3"/>
  <c r="C109" i="3"/>
  <c r="D108" i="3"/>
  <c r="C108" i="3"/>
  <c r="D105" i="3"/>
  <c r="C105" i="3"/>
  <c r="D104" i="3"/>
  <c r="C104" i="3"/>
  <c r="D103" i="3"/>
  <c r="C103" i="3"/>
  <c r="D102" i="3"/>
  <c r="C102" i="3"/>
  <c r="D101" i="3"/>
  <c r="C101" i="3"/>
  <c r="D100" i="3"/>
  <c r="C100" i="3"/>
  <c r="D99" i="3"/>
  <c r="C99" i="3"/>
  <c r="D98" i="3"/>
  <c r="C98" i="3"/>
  <c r="D97" i="3"/>
  <c r="C97" i="3"/>
  <c r="D96" i="3"/>
  <c r="C96" i="3"/>
  <c r="D95" i="3"/>
  <c r="C95" i="3"/>
  <c r="D94" i="3"/>
  <c r="C94" i="3"/>
  <c r="D92" i="3"/>
  <c r="C92" i="3"/>
  <c r="D91" i="3"/>
  <c r="C91" i="3"/>
  <c r="D90" i="3"/>
  <c r="C90" i="3"/>
  <c r="D88" i="3"/>
  <c r="C88" i="3"/>
  <c r="D87" i="3"/>
  <c r="C87" i="3"/>
  <c r="D86" i="3"/>
  <c r="C86" i="3"/>
  <c r="D85" i="3"/>
  <c r="C85" i="3"/>
  <c r="D84" i="3"/>
  <c r="C84" i="3"/>
  <c r="D83" i="3"/>
  <c r="C83" i="3"/>
  <c r="D82" i="3"/>
  <c r="C82" i="3"/>
  <c r="D81" i="3"/>
  <c r="C81" i="3"/>
  <c r="D80" i="3"/>
  <c r="C80" i="3"/>
  <c r="D79" i="3"/>
  <c r="C79" i="3"/>
  <c r="D78" i="3"/>
  <c r="C78" i="3"/>
  <c r="D77" i="3"/>
  <c r="C77" i="3"/>
  <c r="D76" i="3"/>
  <c r="C76" i="3"/>
  <c r="D75" i="3"/>
  <c r="C75" i="3"/>
  <c r="D74" i="3"/>
  <c r="C74" i="3"/>
  <c r="D73" i="3"/>
  <c r="C73" i="3"/>
  <c r="D72" i="3"/>
  <c r="C72" i="3"/>
  <c r="D71" i="3"/>
  <c r="C71" i="3"/>
  <c r="D70" i="3"/>
  <c r="C70" i="3"/>
  <c r="D69" i="3"/>
  <c r="C69" i="3"/>
  <c r="D68" i="3"/>
  <c r="C68" i="3"/>
  <c r="D67" i="3"/>
  <c r="C67" i="3"/>
  <c r="D66" i="3"/>
  <c r="C66" i="3"/>
  <c r="D65" i="3"/>
  <c r="D63" i="3"/>
  <c r="C63" i="3"/>
  <c r="D62" i="3"/>
  <c r="C62" i="3"/>
  <c r="D59" i="3"/>
  <c r="C59" i="3"/>
  <c r="D58" i="3"/>
  <c r="C58" i="3"/>
  <c r="D55" i="3"/>
  <c r="C55" i="3"/>
  <c r="D54" i="3"/>
  <c r="C54" i="3"/>
  <c r="D53" i="3"/>
  <c r="D51" i="3"/>
  <c r="C51" i="3"/>
  <c r="D45" i="3"/>
  <c r="C45" i="3"/>
  <c r="D44" i="3"/>
  <c r="C44" i="3"/>
  <c r="D43" i="3"/>
  <c r="C43" i="3"/>
  <c r="D42" i="3"/>
  <c r="C42" i="3"/>
  <c r="D41" i="3"/>
  <c r="C41" i="3"/>
  <c r="D40" i="3"/>
  <c r="C40" i="3"/>
  <c r="C39" i="3"/>
  <c r="D30" i="3"/>
  <c r="C30" i="3"/>
  <c r="D29" i="3"/>
  <c r="C29" i="3"/>
  <c r="D28" i="3"/>
  <c r="C28" i="3"/>
  <c r="D27" i="3"/>
  <c r="C27" i="3"/>
  <c r="D26" i="3"/>
  <c r="C26" i="3"/>
  <c r="D25" i="3"/>
  <c r="C25" i="3"/>
  <c r="D24" i="3"/>
  <c r="C24" i="3"/>
  <c r="D23" i="3"/>
  <c r="C23" i="3"/>
  <c r="D22" i="3"/>
  <c r="C22" i="3"/>
  <c r="F16" i="3"/>
  <c r="F14" i="3"/>
  <c r="F13" i="3"/>
  <c r="G11" i="3"/>
  <c r="E11" i="3"/>
  <c r="D11" i="3"/>
  <c r="C11" i="3"/>
  <c r="AI463" i="4" l="1"/>
  <c r="D207" i="3"/>
  <c r="D206" i="3" s="1"/>
  <c r="C504" i="3"/>
  <c r="C503" i="3" s="1"/>
  <c r="C502" i="3" s="1"/>
  <c r="D164" i="4"/>
  <c r="F312" i="3"/>
  <c r="I184" i="4"/>
  <c r="I164" i="4"/>
  <c r="N476" i="4"/>
  <c r="C354" i="3"/>
  <c r="AC305" i="4"/>
  <c r="C884" i="3"/>
  <c r="C883" i="3" s="1"/>
  <c r="C882" i="3" s="1"/>
  <c r="C449" i="3"/>
  <c r="C942" i="3"/>
  <c r="C148" i="3"/>
  <c r="C147" i="3" s="1"/>
  <c r="D640" i="3"/>
  <c r="E308" i="3"/>
  <c r="E306" i="3" s="1"/>
  <c r="D461" i="3"/>
  <c r="D460" i="3" s="1"/>
  <c r="D459" i="3" s="1"/>
  <c r="E882" i="3"/>
  <c r="AC23" i="4"/>
  <c r="AI23" i="4"/>
  <c r="G161" i="3"/>
  <c r="C175" i="3"/>
  <c r="C173" i="3" s="1"/>
  <c r="C172" i="3" s="1"/>
  <c r="C56" i="3" s="1"/>
  <c r="C461" i="3"/>
  <c r="C460" i="3" s="1"/>
  <c r="C459" i="3" s="1"/>
  <c r="D46" i="3"/>
  <c r="C207" i="3"/>
  <c r="C206" i="3" s="1"/>
  <c r="C775" i="3"/>
  <c r="C773" i="3" s="1"/>
  <c r="D884" i="3"/>
  <c r="D883" i="3" s="1"/>
  <c r="D882" i="3" s="1"/>
  <c r="C978" i="3"/>
  <c r="C974" i="3" s="1"/>
  <c r="D504" i="3"/>
  <c r="D503" i="3" s="1"/>
  <c r="D502" i="3" s="1"/>
  <c r="D474" i="3" s="1"/>
  <c r="E372" i="3"/>
  <c r="F372" i="3"/>
  <c r="F474" i="3"/>
  <c r="D710" i="3"/>
  <c r="AI305" i="4"/>
  <c r="C134" i="3"/>
  <c r="C133" i="3" s="1"/>
  <c r="C132" i="3" s="1"/>
  <c r="C50" i="3"/>
  <c r="C162" i="3"/>
  <c r="C35" i="3" s="1"/>
  <c r="D283" i="3"/>
  <c r="C388" i="3"/>
  <c r="C387" i="3" s="1"/>
  <c r="C710" i="3"/>
  <c r="D775" i="3"/>
  <c r="D773" i="3" s="1"/>
  <c r="D772" i="3" s="1"/>
  <c r="D759" i="3" s="1"/>
  <c r="D942" i="3"/>
  <c r="D978" i="3"/>
  <c r="D974" i="3" s="1"/>
  <c r="C61" i="3"/>
  <c r="F297" i="3"/>
  <c r="D388" i="3"/>
  <c r="D387" i="3" s="1"/>
  <c r="D386" i="3" s="1"/>
  <c r="E942" i="3"/>
  <c r="C233" i="3"/>
  <c r="C38" i="3"/>
  <c r="F942" i="3"/>
  <c r="E172" i="3"/>
  <c r="E161" i="3" s="1"/>
  <c r="F772" i="3"/>
  <c r="F759" i="3" s="1"/>
  <c r="D873" i="3"/>
  <c r="F11" i="3"/>
  <c r="F172" i="3"/>
  <c r="F161" i="3" s="1"/>
  <c r="E662" i="3"/>
  <c r="D245" i="3"/>
  <c r="D244" i="3" s="1"/>
  <c r="F873" i="3"/>
  <c r="D50" i="3"/>
  <c r="C46" i="3"/>
  <c r="E873" i="3"/>
  <c r="AC403" i="4"/>
  <c r="D39" i="3"/>
  <c r="D298" i="3"/>
  <c r="D21" i="3" s="1"/>
  <c r="G120" i="3"/>
  <c r="D49" i="3"/>
  <c r="C57" i="3"/>
  <c r="F120" i="3"/>
  <c r="T120" i="3" s="1"/>
  <c r="E148" i="3"/>
  <c r="E147" i="3" s="1"/>
  <c r="E120" i="3" s="1"/>
  <c r="E233" i="3"/>
  <c r="F233" i="3"/>
  <c r="C298" i="3"/>
  <c r="C21" i="3" s="1"/>
  <c r="E312" i="3"/>
  <c r="E297" i="3" s="1"/>
  <c r="C474" i="3"/>
  <c r="E474" i="3"/>
  <c r="C709" i="3"/>
  <c r="C662" i="3" s="1"/>
  <c r="C772" i="3"/>
  <c r="C759" i="3" s="1"/>
  <c r="E772" i="3"/>
  <c r="E759" i="3" s="1"/>
  <c r="C873" i="3"/>
  <c r="O253" i="4"/>
  <c r="C52" i="3"/>
  <c r="C120" i="3"/>
  <c r="C337" i="3"/>
  <c r="C318" i="3" s="1"/>
  <c r="C313" i="3" s="1"/>
  <c r="C312" i="3" s="1"/>
  <c r="C297" i="3" s="1"/>
  <c r="D318" i="3"/>
  <c r="D313" i="3" s="1"/>
  <c r="D312" i="3" s="1"/>
  <c r="C53" i="3"/>
  <c r="C65" i="3"/>
  <c r="D120" i="3"/>
  <c r="D36" i="3"/>
  <c r="D35" i="3"/>
  <c r="D52" i="3"/>
  <c r="D173" i="3"/>
  <c r="D172" i="3" s="1"/>
  <c r="D56" i="3" s="1"/>
  <c r="F662" i="3"/>
  <c r="D709" i="3"/>
  <c r="D662" i="3" s="1"/>
  <c r="D476" i="4" l="1"/>
  <c r="D467" i="4"/>
  <c r="C386" i="3"/>
  <c r="C161" i="3"/>
  <c r="C19" i="3" s="1"/>
  <c r="N446" i="4"/>
  <c r="H476" i="4"/>
  <c r="I467" i="4"/>
  <c r="J446" i="4"/>
  <c r="AI403" i="4"/>
  <c r="P446" i="4"/>
  <c r="D233" i="3"/>
  <c r="D60" i="3" s="1"/>
  <c r="N370" i="4"/>
  <c r="D372" i="3"/>
  <c r="C372" i="3"/>
  <c r="C17" i="3" s="1"/>
  <c r="C10" i="3" s="1"/>
  <c r="C37" i="3"/>
  <c r="C48" i="3"/>
  <c r="C34" i="3" s="1"/>
  <c r="C33" i="3" s="1"/>
  <c r="AC58" i="4"/>
  <c r="F17" i="3"/>
  <c r="F10" i="3" s="1"/>
  <c r="C60" i="3"/>
  <c r="C20" i="3"/>
  <c r="D297" i="3"/>
  <c r="E17" i="3"/>
  <c r="E10" i="3" s="1"/>
  <c r="D161" i="3"/>
  <c r="D19" i="3" s="1"/>
  <c r="C18" i="3"/>
  <c r="D48" i="3"/>
  <c r="D34" i="3" s="1"/>
  <c r="D33" i="3" s="1"/>
  <c r="D18" i="3"/>
  <c r="C49" i="3"/>
  <c r="D353" i="4" l="1"/>
  <c r="D475" i="4"/>
  <c r="H370" i="4"/>
  <c r="D20" i="3"/>
  <c r="AI58" i="4"/>
  <c r="AI253" i="4"/>
  <c r="AC253" i="4"/>
  <c r="D17" i="3"/>
  <c r="D10" i="3" s="1"/>
  <c r="P651" i="4"/>
  <c r="P650" i="4" s="1"/>
  <c r="H446" i="4" l="1"/>
  <c r="P477" i="4"/>
  <c r="J651" i="4"/>
  <c r="J650" i="4" s="1"/>
  <c r="P419" i="4"/>
  <c r="P403" i="4" l="1"/>
  <c r="J419" i="4"/>
  <c r="N403" i="4"/>
  <c r="H229" i="4" l="1"/>
  <c r="J477" i="4"/>
  <c r="J403" i="4"/>
  <c r="N229" i="4"/>
  <c r="P58" i="4" l="1"/>
  <c r="Z353" i="4" l="1"/>
  <c r="H375" i="4" l="1"/>
  <c r="H354" i="4" s="1"/>
  <c r="N376" i="4"/>
  <c r="N355" i="4" s="1"/>
  <c r="N375" i="4"/>
  <c r="N354" i="4" s="1"/>
  <c r="AF353" i="4"/>
  <c r="T353" i="4"/>
  <c r="H376" i="4" l="1"/>
  <c r="H355" i="4" s="1"/>
  <c r="H374" i="4"/>
  <c r="N374" i="4"/>
  <c r="AQ353" i="4"/>
  <c r="AO353" i="4"/>
  <c r="H635" i="4" l="1"/>
  <c r="N373" i="4"/>
  <c r="H634" i="4" l="1"/>
  <c r="H373" i="4"/>
  <c r="N475" i="4"/>
  <c r="W395" i="4"/>
  <c r="N353" i="4"/>
  <c r="N395" i="4"/>
  <c r="O395" i="4"/>
  <c r="Q642" i="4"/>
  <c r="Q634" i="4" s="1"/>
  <c r="Q495" i="4" s="1"/>
  <c r="H353" i="4" l="1"/>
  <c r="H475" i="4"/>
  <c r="W353" i="4"/>
  <c r="Q395" i="4"/>
  <c r="AC395" i="4"/>
  <c r="Q475" i="4" l="1"/>
  <c r="Q353" i="4"/>
  <c r="AC353" i="4"/>
  <c r="J634" i="4"/>
  <c r="AI395" i="4"/>
  <c r="O353" i="4"/>
  <c r="J475" i="4" l="1"/>
  <c r="J353" i="4"/>
  <c r="P353" i="4"/>
  <c r="P475" i="4"/>
  <c r="AI353" i="4"/>
  <c r="AF545" i="4" l="1"/>
  <c r="AF495" i="4" s="1"/>
  <c r="Z545" i="4"/>
  <c r="Z495" i="4" s="1"/>
  <c r="AI545" i="4"/>
  <c r="AI467" i="4" s="1"/>
  <c r="AC545" i="4"/>
  <c r="AC467" i="4" s="1"/>
  <c r="W545" i="4"/>
  <c r="W495" i="4" s="1"/>
  <c r="AF467" i="4" l="1"/>
  <c r="AF460" i="4"/>
  <c r="AF456" i="4" s="1"/>
  <c r="T467" i="4"/>
  <c r="Z467" i="4"/>
  <c r="Z460" i="4"/>
  <c r="Z456" i="4" s="1"/>
  <c r="W467" i="4"/>
  <c r="W460" i="4"/>
  <c r="W456" i="4" s="1"/>
  <c r="AL545" i="4"/>
  <c r="AL495" i="4" s="1"/>
  <c r="J553" i="4"/>
  <c r="N467" i="4"/>
  <c r="AC184" i="4"/>
  <c r="Z184" i="4"/>
  <c r="N184" i="4"/>
  <c r="AO198" i="4"/>
  <c r="P184" i="4"/>
  <c r="T184" i="4"/>
  <c r="AT198" i="4"/>
  <c r="AQ198" i="4"/>
  <c r="W184" i="4"/>
  <c r="AI184" i="4"/>
  <c r="AF184" i="4"/>
  <c r="AR198" i="4"/>
  <c r="Q184" i="4"/>
  <c r="AS198" i="4"/>
  <c r="AP198" i="4"/>
  <c r="J184" i="4" l="1"/>
  <c r="J545" i="4"/>
  <c r="AL22" i="4"/>
  <c r="AL15" i="4" s="1"/>
  <c r="AL164" i="4"/>
  <c r="H184" i="4"/>
  <c r="AL460" i="4"/>
  <c r="AL456" i="4" s="1"/>
  <c r="AL467" i="4"/>
  <c r="AS545" i="4"/>
  <c r="AS495" i="4" s="1"/>
  <c r="AO545" i="4"/>
  <c r="AO495" i="4" s="1"/>
  <c r="AR545" i="4"/>
  <c r="AR495" i="4" s="1"/>
  <c r="AQ545" i="4"/>
  <c r="AQ495" i="4" s="1"/>
  <c r="AT545" i="4"/>
  <c r="AP545" i="4"/>
  <c r="AP495" i="4" s="1"/>
  <c r="Q22" i="4"/>
  <c r="Q15" i="4" s="1"/>
  <c r="Q467" i="4"/>
  <c r="P467" i="4"/>
  <c r="AC164" i="4"/>
  <c r="Z164" i="4"/>
  <c r="AF164" i="4"/>
  <c r="W164" i="4"/>
  <c r="T164" i="4"/>
  <c r="AI164" i="4"/>
  <c r="N164" i="4"/>
  <c r="P164" i="4"/>
  <c r="Q164" i="4"/>
  <c r="O164" i="4"/>
  <c r="AT460" i="4" l="1"/>
  <c r="AT456" i="4" s="1"/>
  <c r="AT495" i="4"/>
  <c r="AS164" i="4"/>
  <c r="AT164" i="4"/>
  <c r="AT467" i="4"/>
  <c r="AO460" i="4"/>
  <c r="AO456" i="4" s="1"/>
  <c r="AO467" i="4"/>
  <c r="AP460" i="4"/>
  <c r="AP456" i="4" s="1"/>
  <c r="AP467" i="4"/>
  <c r="AR460" i="4"/>
  <c r="AR456" i="4" s="1"/>
  <c r="AR467" i="4"/>
  <c r="AS460" i="4"/>
  <c r="AS456" i="4" s="1"/>
  <c r="AS467" i="4"/>
  <c r="AQ164" i="4"/>
  <c r="AQ467" i="4"/>
  <c r="AR164" i="4"/>
  <c r="AQ460" i="4"/>
  <c r="AQ456" i="4" s="1"/>
  <c r="AP164" i="4"/>
  <c r="AO164" i="4"/>
  <c r="Q460" i="4"/>
  <c r="J467" i="4"/>
  <c r="J164" i="4"/>
  <c r="H467" i="4"/>
  <c r="H164" i="4"/>
  <c r="W22" i="4"/>
  <c r="W15" i="4" s="1"/>
  <c r="AF22" i="4"/>
  <c r="AF15" i="4" s="1"/>
  <c r="Z22" i="4"/>
  <c r="Z15" i="4" s="1"/>
  <c r="O148" i="4" l="1"/>
  <c r="O118" i="4" s="1"/>
  <c r="H148" i="4" l="1"/>
  <c r="H118" i="4" s="1"/>
  <c r="N148" i="4"/>
  <c r="N118" i="4" s="1"/>
  <c r="AE528" i="4" l="1"/>
  <c r="AE527" i="4" s="1"/>
  <c r="AE526" i="4" s="1"/>
  <c r="AE525" i="4" s="1"/>
  <c r="AC528" i="4"/>
  <c r="AC527" i="4" s="1"/>
  <c r="AC526" i="4" s="1"/>
  <c r="AC525" i="4" s="1"/>
  <c r="I148" i="4"/>
  <c r="I118" i="4" s="1"/>
  <c r="AC465" i="4" l="1"/>
  <c r="AC148" i="4"/>
  <c r="AC118" i="4" s="1"/>
  <c r="AE465" i="4"/>
  <c r="AC147" i="4"/>
  <c r="AC117" i="4" s="1"/>
  <c r="AI148" i="4" l="1"/>
  <c r="AI118" i="4" s="1"/>
  <c r="AC146" i="4"/>
  <c r="AC138" i="4" l="1"/>
  <c r="AC137" i="4" l="1"/>
  <c r="AC116" i="4" l="1"/>
  <c r="N149" i="4" l="1"/>
  <c r="N119" i="4" s="1"/>
  <c r="I149" i="4" l="1"/>
  <c r="I119" i="4" s="1"/>
  <c r="O149" i="4"/>
  <c r="O119" i="4" s="1"/>
  <c r="H149" i="4" l="1"/>
  <c r="H119" i="4" s="1"/>
  <c r="AI149" i="4"/>
  <c r="AI119" i="4" s="1"/>
  <c r="AK528" i="4"/>
  <c r="AK527" i="4" s="1"/>
  <c r="AK526" i="4" s="1"/>
  <c r="O147" i="4"/>
  <c r="N147" i="4"/>
  <c r="H147" i="4" l="1"/>
  <c r="AI528" i="4"/>
  <c r="AI527" i="4" s="1"/>
  <c r="AI526" i="4" s="1"/>
  <c r="I147" i="4"/>
  <c r="O146" i="4"/>
  <c r="N146" i="4"/>
  <c r="H146" i="4" l="1"/>
  <c r="AI147" i="4"/>
  <c r="I146" i="4"/>
  <c r="AI146" i="4"/>
  <c r="O138" i="4"/>
  <c r="O526" i="4"/>
  <c r="O525" i="4" s="1"/>
  <c r="N526" i="4"/>
  <c r="N138" i="4"/>
  <c r="P544" i="4" l="1"/>
  <c r="V544" i="4" s="1"/>
  <c r="O495" i="4"/>
  <c r="T544" i="4"/>
  <c r="V466" i="4"/>
  <c r="V525" i="4"/>
  <c r="V495" i="4" s="1"/>
  <c r="J544" i="4"/>
  <c r="N544" i="4"/>
  <c r="H544" i="4" s="1"/>
  <c r="D544" i="4" s="1"/>
  <c r="D525" i="4" s="1"/>
  <c r="D495" i="4" s="1"/>
  <c r="D460" i="4" s="1"/>
  <c r="H138" i="4"/>
  <c r="I138" i="4"/>
  <c r="AI138" i="4"/>
  <c r="V465" i="4" l="1"/>
  <c r="V460" i="4"/>
  <c r="V456" i="4" s="1"/>
  <c r="T466" i="4"/>
  <c r="T525" i="4"/>
  <c r="T495" i="4" s="1"/>
  <c r="H526" i="4"/>
  <c r="I526" i="4"/>
  <c r="I525" i="4" s="1"/>
  <c r="I495" i="4" s="1"/>
  <c r="AI137" i="4"/>
  <c r="O137" i="4"/>
  <c r="N137" i="4"/>
  <c r="T465" i="4" l="1"/>
  <c r="T116" i="4"/>
  <c r="H137" i="4"/>
  <c r="I137" i="4"/>
  <c r="T460" i="4" l="1"/>
  <c r="T456" i="4" s="1"/>
  <c r="T22" i="4"/>
  <c r="T15" i="4" s="1"/>
  <c r="O161" i="4"/>
  <c r="O126" i="4" s="1"/>
  <c r="N159" i="4" l="1"/>
  <c r="N117" i="4" s="1"/>
  <c r="O159" i="4"/>
  <c r="O117" i="4" s="1"/>
  <c r="H161" i="4" l="1"/>
  <c r="H126" i="4" s="1"/>
  <c r="AK525" i="4"/>
  <c r="AI525" i="4"/>
  <c r="I161" i="4"/>
  <c r="I126" i="4" s="1"/>
  <c r="I159" i="4"/>
  <c r="I117" i="4" s="1"/>
  <c r="N161" i="4"/>
  <c r="N126" i="4" s="1"/>
  <c r="AI465" i="4" l="1"/>
  <c r="AI161" i="4"/>
  <c r="AI126" i="4" s="1"/>
  <c r="AI159" i="4"/>
  <c r="AI117" i="4" s="1"/>
  <c r="H159" i="4"/>
  <c r="H117" i="4" s="1"/>
  <c r="AK465" i="4"/>
  <c r="P525" i="4"/>
  <c r="P495" i="4" s="1"/>
  <c r="O158" i="4"/>
  <c r="AI158" i="4"/>
  <c r="N158" i="4"/>
  <c r="H158" i="4" l="1"/>
  <c r="I116" i="4"/>
  <c r="I158" i="4"/>
  <c r="N525" i="4"/>
  <c r="N495" i="4" s="1"/>
  <c r="J525" i="4"/>
  <c r="J495" i="4" s="1"/>
  <c r="AI116" i="4"/>
  <c r="O116" i="4"/>
  <c r="O465" i="4"/>
  <c r="P466" i="4" l="1"/>
  <c r="I465" i="4"/>
  <c r="J466" i="4" l="1"/>
  <c r="H525" i="4"/>
  <c r="H495" i="4" s="1"/>
  <c r="N466" i="4"/>
  <c r="P116" i="4"/>
  <c r="P465" i="4"/>
  <c r="J116" i="4" l="1"/>
  <c r="N116" i="4"/>
  <c r="N465" i="4"/>
  <c r="H466" i="4"/>
  <c r="J465" i="4"/>
  <c r="D116" i="4" l="1"/>
  <c r="D466" i="4"/>
  <c r="H116" i="4"/>
  <c r="H465" i="4"/>
  <c r="D465" i="4" l="1"/>
  <c r="AK570" i="4" l="1"/>
  <c r="AK495" i="4" s="1"/>
  <c r="AI249" i="4"/>
  <c r="AI215" i="4" s="1"/>
  <c r="AK469" i="4" l="1"/>
  <c r="AK460" i="4"/>
  <c r="AK456" i="4" s="1"/>
  <c r="AI247" i="4"/>
  <c r="AI213" i="4" s="1"/>
  <c r="AI570" i="4"/>
  <c r="AI495" i="4" s="1"/>
  <c r="AI469" i="4" l="1"/>
  <c r="AI460" i="4"/>
  <c r="AI456" i="4" s="1"/>
  <c r="AI246" i="4"/>
  <c r="AI212" i="4" l="1"/>
  <c r="AI22" i="4" l="1"/>
  <c r="AI15" i="4" s="1"/>
  <c r="N249" i="4"/>
  <c r="N215" i="4" s="1"/>
  <c r="O249" i="4" l="1"/>
  <c r="O215" i="4" s="1"/>
  <c r="H249" i="4" l="1"/>
  <c r="H215" i="4" s="1"/>
  <c r="I249" i="4"/>
  <c r="I215" i="4" s="1"/>
  <c r="N247" i="4"/>
  <c r="N213" i="4" s="1"/>
  <c r="O247" i="4"/>
  <c r="O213" i="4" s="1"/>
  <c r="H247" i="4" l="1"/>
  <c r="H213" i="4" s="1"/>
  <c r="AE570" i="4"/>
  <c r="AE495" i="4" s="1"/>
  <c r="I247" i="4"/>
  <c r="I213" i="4" s="1"/>
  <c r="AC249" i="4" l="1"/>
  <c r="AC215" i="4" s="1"/>
  <c r="AE469" i="4"/>
  <c r="AE460" i="4"/>
  <c r="AE456" i="4" s="1"/>
  <c r="N246" i="4"/>
  <c r="AC247" i="4"/>
  <c r="AC213" i="4" s="1"/>
  <c r="AC570" i="4"/>
  <c r="AC495" i="4" s="1"/>
  <c r="O246" i="4"/>
  <c r="AC469" i="4" l="1"/>
  <c r="AC460" i="4"/>
  <c r="AC456" i="4" s="1"/>
  <c r="H246" i="4"/>
  <c r="I246" i="4"/>
  <c r="I212" i="4"/>
  <c r="O212" i="4"/>
  <c r="O469" i="4"/>
  <c r="AC246" i="4"/>
  <c r="O460" i="4" l="1"/>
  <c r="O456" i="4" s="1"/>
  <c r="O22" i="4"/>
  <c r="O15" i="4" s="1"/>
  <c r="I22" i="4"/>
  <c r="I15" i="4" s="1"/>
  <c r="I469" i="4"/>
  <c r="AC212" i="4"/>
  <c r="P460" i="4"/>
  <c r="P456" i="4" s="1"/>
  <c r="I460" i="4" l="1"/>
  <c r="I456" i="4" s="1"/>
  <c r="P469" i="4"/>
  <c r="P212" i="4"/>
  <c r="AC22" i="4"/>
  <c r="AC15" i="4" s="1"/>
  <c r="J212" i="4" l="1"/>
  <c r="J22" i="4"/>
  <c r="J15" i="4" s="1"/>
  <c r="P22" i="4"/>
  <c r="J469" i="4"/>
  <c r="N212" i="4"/>
  <c r="N469" i="4"/>
  <c r="H212" i="4" l="1"/>
  <c r="N22" i="4"/>
  <c r="N15" i="4" s="1"/>
  <c r="N460" i="4"/>
  <c r="H469" i="4"/>
  <c r="H22" i="4"/>
  <c r="H15" i="4" s="1"/>
  <c r="J460" i="4"/>
  <c r="J456" i="4" s="1"/>
  <c r="D212" i="4" l="1"/>
  <c r="D469" i="4"/>
  <c r="N456" i="4"/>
  <c r="H460" i="4"/>
  <c r="H456" i="4" s="1"/>
  <c r="D456" i="4" l="1"/>
  <c r="D22" i="4"/>
  <c r="D15" i="4" s="1"/>
  <c r="X456" i="4" l="1"/>
  <c r="AA676" i="4" s="1"/>
  <c r="AA480" i="4" s="1"/>
  <c r="AA456" i="4" l="1"/>
  <c r="Q479" i="4"/>
  <c r="Q456" i="4" s="1"/>
  <c r="R479" i="4" l="1"/>
  <c r="R456" i="4" s="1"/>
</calcChain>
</file>

<file path=xl/sharedStrings.xml><?xml version="1.0" encoding="utf-8"?>
<sst xmlns="http://schemas.openxmlformats.org/spreadsheetml/2006/main" count="2344" uniqueCount="1010">
  <si>
    <t xml:space="preserve">TỔNG HỢP NHU CẦU VÀ DỰ KIẾN KẾ HOẠCH ĐẦU TƯ CÔNG TRUNG HẠN CHƯƠNG TRÌNH MỤC TIÊU QUỐC GIA PHÁT TRIỂN KINH TẾ - XÃ HỘI </t>
  </si>
  <si>
    <t>VÙNG ĐỒNG BÀO DÂN TỘC THIỂU SỐ VÀ MIỀN NÚI, GIAI ĐOẠN 2021-2025</t>
  </si>
  <si>
    <t>Danh mục Dự án</t>
  </si>
  <si>
    <t>Dự kiến kế hoạch 5 năm giai đoạn 2021-2025</t>
  </si>
  <si>
    <t>Kế hoạch năm 2022</t>
  </si>
  <si>
    <t>Giao thực hiện</t>
  </si>
  <si>
    <t>Công trình đặc thù</t>
  </si>
  <si>
    <t>Ghi chú</t>
  </si>
  <si>
    <t>Tổng số ( tất cả các nguồn vốn) (triệu đồng)</t>
  </si>
  <si>
    <t xml:space="preserve">Trong đó: </t>
  </si>
  <si>
    <t>Khởi công mới</t>
  </si>
  <si>
    <t>Chuẩn bị đầu tư</t>
  </si>
  <si>
    <t>Năm 2022 ( bao gồm vốn năm 2021)</t>
  </si>
  <si>
    <t>Năm 2023</t>
  </si>
  <si>
    <t>Năm 2024</t>
  </si>
  <si>
    <t>Năm 2025</t>
  </si>
  <si>
    <t>Vốn NSTW</t>
  </si>
  <si>
    <t>Vốn NSĐP</t>
  </si>
  <si>
    <t>TỔNG SỐ</t>
  </si>
  <si>
    <t>THÀNH PHỐ ĐIỆN BIÊN PHỦ</t>
  </si>
  <si>
    <t>HUYỆN ĐIỆN BIÊN</t>
  </si>
  <si>
    <t>HUYỆN TUẦN GIÁO</t>
  </si>
  <si>
    <t>HUYỆN ĐIỆN BIÊN ĐÔNG</t>
  </si>
  <si>
    <t>HUYỆN MƯỜNG ẲNG</t>
  </si>
  <si>
    <t>HUYỆN MƯỜNG NHÉ</t>
  </si>
  <si>
    <t>HUYỆN MƯỜNG CHÀ</t>
  </si>
  <si>
    <t>HUYỆN TỦA CHÙA</t>
  </si>
  <si>
    <t>HUYỆN NẬM PỒ</t>
  </si>
  <si>
    <t>THỊ XÃ MƯỜNG LAY</t>
  </si>
  <si>
    <t>Sở Giáo Dục và Đào tạo</t>
  </si>
  <si>
    <t>Sở Y Tế</t>
  </si>
  <si>
    <t>Sở TT và truyền thông</t>
  </si>
  <si>
    <t>Dự án 3: Sản xuất nông nghiệp</t>
  </si>
  <si>
    <t>Dự án 6: Bảo tồn phát triển văn hóa</t>
  </si>
  <si>
    <t>A</t>
  </si>
  <si>
    <t>TỔNG HỢP CHUNG</t>
  </si>
  <si>
    <t>I</t>
  </si>
  <si>
    <t>DỰ ÁN 1: Giải quyết tình trạng thiếu đất ở, nhà ở, đất sản xuất, nước sinh hoạt</t>
  </si>
  <si>
    <t>1</t>
  </si>
  <si>
    <t>2</t>
  </si>
  <si>
    <t>3</t>
  </si>
  <si>
    <t>4</t>
  </si>
  <si>
    <t>5</t>
  </si>
  <si>
    <t>6</t>
  </si>
  <si>
    <t>7</t>
  </si>
  <si>
    <t>8</t>
  </si>
  <si>
    <t>9</t>
  </si>
  <si>
    <t>10</t>
  </si>
  <si>
    <t>II</t>
  </si>
  <si>
    <t>DỰ ÁN 2: Quy hoạch, sắp xếp, bố trí ổn định dân cư ở những nơi cần thiết</t>
  </si>
  <si>
    <t>III</t>
  </si>
  <si>
    <t>IV</t>
  </si>
  <si>
    <t>DỰ ÁN 4: Đầu tư cơ sở hạ tầng thiết yếu, phục vụ sản xuất, đời sống trong vùng đồng bào dân tộc thiểu số và miền núi và các đơn vị sự nghiệp công của lĩnh vực dân tộc</t>
  </si>
  <si>
    <t>IV.1</t>
  </si>
  <si>
    <t>Cơ sở hạ tầng</t>
  </si>
  <si>
    <t>IV.2</t>
  </si>
  <si>
    <t>Cứng hóa đường giao thông đến trung tâm xã</t>
  </si>
  <si>
    <t>IV.3</t>
  </si>
  <si>
    <t>Xây dựng, cải tạo mạng lưới chợ vùng DTTS&amp;MN</t>
  </si>
  <si>
    <t xml:space="preserve"> -</t>
  </si>
  <si>
    <t xml:space="preserve">Xã khu vực III </t>
  </si>
  <si>
    <t>Thôn ĐBKK</t>
  </si>
  <si>
    <t>-</t>
  </si>
  <si>
    <t>Cứng hóa đường giao thông</t>
  </si>
  <si>
    <t>Xã khu vực III</t>
  </si>
  <si>
    <t>11</t>
  </si>
  <si>
    <t>SỞ GIÁO DỤC VÀ ĐÀO TẠO</t>
  </si>
  <si>
    <t>12</t>
  </si>
  <si>
    <t>SỞ Y TẾ</t>
  </si>
  <si>
    <t>V</t>
  </si>
  <si>
    <t>DỰ ÁN  5: Phát triển giáo dục đào tạo nâng cao chất lượng nguồn nhân lực</t>
  </si>
  <si>
    <t>VI</t>
  </si>
  <si>
    <t>Dự án 7: Chăm sóc sức khỏe nhân dân</t>
  </si>
  <si>
    <t>DỰ ÁN 9: Đầu tư phát triển nhóm dân tộc rất ít người, nhóm dân tộc còn nhiều khó khăn</t>
  </si>
  <si>
    <t>VII</t>
  </si>
  <si>
    <t>DỰ ÁN 10: Truyền thông, tuyên truyền, vận động trong vùng đồng bào dân tộc thiểu số và miền núi, Kiểm tra, giám sát đánh giá việc tổ chức thực hiện Chương trình</t>
  </si>
  <si>
    <t>B</t>
  </si>
  <si>
    <t>CỤ THỂ CỦA CÁC HUYỆN THỊ, THÀNH PHỐ VÀ ĐƠN VỊ LIÊN QUAN</t>
  </si>
  <si>
    <t>B1</t>
  </si>
  <si>
    <t>a)</t>
  </si>
  <si>
    <t>Nước sinh hoạt tập trung</t>
  </si>
  <si>
    <t>Sửa chữa hệ thống nước sinh hoạt bản Vang, xã Pá Khoang</t>
  </si>
  <si>
    <t>Sửa chữa hệ thống nước sinh hoạt bản Kéo, xã Pá Khoang</t>
  </si>
  <si>
    <t>Công trình nước sạch bản Phiêng lơi xã Thanh Minh</t>
  </si>
  <si>
    <t>Công trình nước sạch bản Nà Nghè xã Thanh Minh</t>
  </si>
  <si>
    <t>Công trình nước sạch bản Tân Quang xã Thanh Minh</t>
  </si>
  <si>
    <t>Công trình nước sạch bản Tà Lèng xã Thanh Minh</t>
  </si>
  <si>
    <t>Nước sinh hoạt Bản Huổi Hẹ, Nà Ngám 1, 2, xã Nà Nhạn</t>
  </si>
  <si>
    <t>III.1</t>
  </si>
  <si>
    <t>Đầu tư CSHT</t>
  </si>
  <si>
    <t>Kiên cố phai, kênh mương thủy lợi Na Đông, xã Pá Khoang</t>
  </si>
  <si>
    <t>Đường bê tông bản Hả, xã Pá Khoang</t>
  </si>
  <si>
    <t>Đường nội bản Co cượm, xã Pá Khoang</t>
  </si>
  <si>
    <t>b)</t>
  </si>
  <si>
    <t>III.2</t>
  </si>
  <si>
    <t>13</t>
  </si>
  <si>
    <t>14</t>
  </si>
  <si>
    <t>15</t>
  </si>
  <si>
    <t>17</t>
  </si>
  <si>
    <t>18</t>
  </si>
  <si>
    <t>19</t>
  </si>
  <si>
    <t>20</t>
  </si>
  <si>
    <t>21</t>
  </si>
  <si>
    <t>22</t>
  </si>
  <si>
    <t>III.3</t>
  </si>
  <si>
    <t>Xây dựng mới xã chưa có đường giao thông đến trung tâm xã</t>
  </si>
  <si>
    <t>III.4</t>
  </si>
  <si>
    <t>Đầu tư Trường PTDTBT</t>
  </si>
  <si>
    <t xml:space="preserve"> Bổ sung, nâng cấp Trường THCS Nà Nhạn xã Nà Nhạn</t>
  </si>
  <si>
    <t>Bổ sung, nâng cấp Trường THCS Võ Nguyên Giáp xã Pá Khoang</t>
  </si>
  <si>
    <t>Bổ sung, nâng cấp Trường THCS xã Nà Tấu</t>
  </si>
  <si>
    <t>Bổ sung, nâng cấp Trường Tiểu học Tà Cáng xã Nà Tấu</t>
  </si>
  <si>
    <t>Bổ sung, nâng cấpTrường Tiểu học số 2 Pá Khoang xã Pá Khoang</t>
  </si>
  <si>
    <t>Bổ sung, nâng cấp Trường Tiểu học Mường Phăng xã Mường Phăng</t>
  </si>
  <si>
    <t>Bổ sung, nâng cấp Trường Tiểu học Võ Nguyên Giáp xã Pá Khoang</t>
  </si>
  <si>
    <t>Bổ sung, nâng cấpTrường Tiểu học số 2 Nà Nhạn xã Nà Nhạn</t>
  </si>
  <si>
    <t>Đầu tư Trường PTDTNT</t>
  </si>
  <si>
    <t>B2</t>
  </si>
  <si>
    <t>Nước sinh hoạt bản Pom Khoang, xã Thanh Nưa</t>
  </si>
  <si>
    <t>Sửa chữa, nâng cấp nước sinh hoạt bản Mển, xã Thanh Nưa</t>
  </si>
  <si>
    <t>Nâng cấp nước sinh hoạt Thôn Thanh Bình - Co Rốm xã Thanh Nưa</t>
  </si>
  <si>
    <t>II.1</t>
  </si>
  <si>
    <t>Bố trí, sắp xếp hộ DTTS còn du canh, du cư</t>
  </si>
  <si>
    <t>II.2</t>
  </si>
  <si>
    <t xml:space="preserve">Bố trí, sắp xếp ổn định dân cư tự do, vùng ĐBKK, vùng biên giới </t>
  </si>
  <si>
    <t>Dự án bố trí ổn định dân cư vùng thiên tai bản Pa Xa Xá</t>
  </si>
  <si>
    <t>Thủy lợi Na Ỏ bản Lĩnh, thủy lợi Na Lâu bản Lĩnh xã Mường Pồn</t>
  </si>
  <si>
    <t>Đường bờ vùng bản Yên , đường nghĩa tran bản cà phê, đường nội đồng đoạn từ trường Mầm non Sam Mứn đến ruộng đội 6 Pom Lót xã Sam Mứn</t>
  </si>
  <si>
    <t>Xây dựng sân vận động, nhà thi đấu đa năng trung tâm xã Phu Luông</t>
  </si>
  <si>
    <t>Thủy lợi Tía Chà Nềnh, Thủy lợi Huổi Pha Cư, Thủy lợi Huổi Kho Gia  bản Sơn Tống, Thủy lợi Huổi Trá Giàng, bản Gia Phú B, xã Na Tông</t>
  </si>
  <si>
    <t>Xây dựng 04 nhà văn hóa bản Huổi Moi, Xa Cuông, Búng Bon, Pa Xa Xá (Nhà sàn 04 gian/1 nhà) xã Pa Thơm</t>
  </si>
  <si>
    <t>Nhà văn hóa sinh hoạt cộng đồng bản Nậm Hẹ 2, bản Nậm Hẹ 1, bản Sái Lương, bản Pá Hẹ, bản Ta Lét 1 xã Hẹ Muông</t>
  </si>
  <si>
    <t>Đường nội thôn bản Hồi Hương, Khon Kén xã Mường Nhà</t>
  </si>
  <si>
    <t xml:space="preserve">Nâng cấp sửa chữa công trình nước sạch bản Huổi Không, bản Co Đứa, xã Mường Lói </t>
  </si>
  <si>
    <t>Kiên cố hóa kênh nhánh Co Phen; nhánh từ QL 12 đến ruộng nhà ông Thân; nhánh từ nhà ông Nhói đến ruộng nhà ông Pản Đội 11 bản Hua Ná, kênh từ bản Hạ dến Pom Tọ Đội 20 bản Hạ, xã Thanh Nưa</t>
  </si>
  <si>
    <t>Đường bê tông nội bản Hua Thanh, bản Na Láy xã Na Ư</t>
  </si>
  <si>
    <t>Đường từ bản Hẹ 1 đến Bản Na Côm xã Hẹ Muông</t>
  </si>
  <si>
    <t>Đường giao thông nội bản Nà Ten, Nà Hý, Bản Tâu, bản Xá Nhù, bản Sáng xã Hua Thanh</t>
  </si>
  <si>
    <t>Nhà văn hóa xã, sân vận động trung tâm xã Thanh Nưa</t>
  </si>
  <si>
    <t>San nền, đầu tư cơ sở hạ tầng địa điểm mới bản Hổi Moi xã Pa Thơm</t>
  </si>
  <si>
    <t>Đường giao thông từ ngã 
3 Ten Núa-Tin Lán-Huổi Hua lên đầu bản Tin Lán (Nối tiếp tuyến Ten núa - Tin Lán) xã Núa Ngam</t>
  </si>
  <si>
    <t>Nước sạch bản  Mường Pồn 1,2. bản Cò Cạy 1,2 xã Mường Pồn</t>
  </si>
  <si>
    <t>Đường đi nghĩa trang bản Pá Bông xã Núa Ngam</t>
  </si>
  <si>
    <t>Xây chợ trung tâm xã xã Phu Luông</t>
  </si>
  <si>
    <t>Đường giao thông từ bản Na Ố lên bản Huổi Chanh, xã Na Tông</t>
  </si>
  <si>
    <t>Thủy lợi Na Co Khô bản Na Phay, Thủy lợi Huổi Lếch xã Mường Nhà</t>
  </si>
  <si>
    <t xml:space="preserve">Cầu BTCT giữa bản Na Chén xã Mường Lói </t>
  </si>
  <si>
    <t>Nước sinh hoạt khu Hạ Thanh xã Thanh Nưa</t>
  </si>
  <si>
    <t>Đường giao thông bản Cha đến trung tâm xã Thanh An</t>
  </si>
  <si>
    <t>Nâng cấp đường giao thông từ bản Huổi Un đi QL12 ( ra trung tâm xã), xã Mường Pồn huyện Điện Biên</t>
  </si>
  <si>
    <t>Xây dựng, cải tạo mạng lưới  chợ vùng DTTS&amp;MN</t>
  </si>
  <si>
    <t>*</t>
  </si>
  <si>
    <t>Phòng công vụ giáo viên</t>
  </si>
  <si>
    <t>Trường PTDTBT TH số 2 xã Na Tông</t>
  </si>
  <si>
    <t>Trường PTDTBT TH  xã Mường Lói</t>
  </si>
  <si>
    <t>Trường PTDTBT TH &amp;THCS  xã Phu Luông</t>
  </si>
  <si>
    <t>Phòng ở nội trú cho học sinh BT</t>
  </si>
  <si>
    <t>Trường PTDTBT TH  xã Mường Pồn</t>
  </si>
  <si>
    <t>Trường PTDTBT TH số 1 xã Na Tông</t>
  </si>
  <si>
    <t>Trường PTDTBT TH số 1 xã Mường Nhà</t>
  </si>
  <si>
    <t>Trường PTDTBT TH xã Mường Lói</t>
  </si>
  <si>
    <t>Nhà ăn + Nhà bếp</t>
  </si>
  <si>
    <t>Công trình vệ sinh, nước sạch</t>
  </si>
  <si>
    <t>Phòng học thông thường và phòng học bộ môn</t>
  </si>
  <si>
    <t>Trường PTDTBT TH  xã Hẹ Muông</t>
  </si>
  <si>
    <t>Trường PTDTBT TH số 1  xã Na Tông</t>
  </si>
  <si>
    <t>Các công trình phụ trợ khác</t>
  </si>
  <si>
    <t>V.1</t>
  </si>
  <si>
    <t>Nội dung 1: Đầu tư hỗ trợ phát triển kinh tế - xã hội</t>
  </si>
  <si>
    <t>Điện Sinh hoat bản Huổi Moi xã Pa Thơm huyện Điện Biên</t>
  </si>
  <si>
    <t>Nâng cấp đường giao thông Pa thơm- Huổi Moi xã Pa Thơm huyện Điện Biên</t>
  </si>
  <si>
    <t>Nhà sinh hoạt cộng đồng bản Púng Bon, xã Pa Thơm, huyện Điện Biên</t>
  </si>
  <si>
    <t>B3</t>
  </si>
  <si>
    <t>NSH trung tâm  xã Pú Xi mới</t>
  </si>
  <si>
    <t>NHS bản Ten Hon + Thẩm Nậm xã Tênh Phông</t>
  </si>
  <si>
    <t>Dự án bố trí dân cư vùng có nguy cơ thiên tai đến định cư tại khu Á Lềnh, xã Phình Sáng, huyện Tuần Giáo</t>
  </si>
  <si>
    <t>Đường + Ngầm bản Co Đứa xã Mường Khong</t>
  </si>
  <si>
    <t>Đường vào bản Há Dùa xã Tênh Phông (GĐ2)</t>
  </si>
  <si>
    <t>Thủy lợi bản Kệt xã Quài Cang</t>
  </si>
  <si>
    <t>KCH kênh nội đồng thủy lợi Chiềng Sinh II</t>
  </si>
  <si>
    <t>Đường + ngầm bản Khong Nưa xã Mường Khong</t>
  </si>
  <si>
    <t>Đường bản Huổi Lóng + bãi rác xã Mùn Chung</t>
  </si>
  <si>
    <t>Cầu vào bản Kéo Lạ xã Nà Sáy</t>
  </si>
  <si>
    <t>Đường bản Nậm Bay xã Nà Tòng</t>
  </si>
  <si>
    <t>Đường bản Ly Xôm xã Chiềng Sinh</t>
  </si>
  <si>
    <t>Đường từ bản Phiêng Hoa -Á Lềnh, xã Phình Sáng</t>
  </si>
  <si>
    <t>Trường PTDTBT TH Ta Ma</t>
  </si>
  <si>
    <t>Trường PTDTBT TH Rạng Đông</t>
  </si>
  <si>
    <t>Trường PTDTBT TH Nậm Din</t>
  </si>
  <si>
    <t>Trường PTDTBT THCS Phình Sáng</t>
  </si>
  <si>
    <t>Trường PTDTBT TH Nà Tòng</t>
  </si>
  <si>
    <t>Trường PTDT BT TH Bình Minh</t>
  </si>
  <si>
    <t>B4</t>
  </si>
  <si>
    <t>NSH bản Ho Cớ xã Na Son</t>
  </si>
  <si>
    <t>Nâng cấp  nước sinh hoạt khu tái định cư UBND xã Pu Nhi</t>
  </si>
  <si>
    <t>Nâng cấp NSH bản Huổi Va B xã Háng Lìa</t>
  </si>
  <si>
    <t>NSH bản Nà Nếnh B xã Pú Hồng</t>
  </si>
  <si>
    <t>Nâng cấp NSH  khu chế lừ bản Huổi Tao A xã Pu Nhi</t>
  </si>
  <si>
    <t>Bố trí, sắp xếp ổn định dân cư tự do, vùng ĐBKK, vùng biên giới</t>
  </si>
  <si>
    <t>Dự án di chuyển dân và trung tâm hành chính xã Tìa Dình, huyện Điện Biên Đông ra khỏi vùng có nguy cơ sạt lở  xã Tìa Dình, huyện Điện Biên Đông</t>
  </si>
  <si>
    <t>Dự án bố trí ổn định dân cư vùng thiên tai bản Mường tỉnh A xã Xa Dung, huyện Điện Biên Đông</t>
  </si>
  <si>
    <t>Dự án bố trí dân cư Khu Nà Nghịu trong, xã Phì Nhừ , huyện Điện Biên Đông</t>
  </si>
  <si>
    <t>Nâng cấp đường giao thông bản Lọng Chuông - Ho Cớ xã Na Son</t>
  </si>
  <si>
    <t>Nâng cấp đường giao thông bản Pá Chuông - Lọng Chuông xã Na Son (Giai đoạn 2)</t>
  </si>
  <si>
    <t>Đường giao thông Bản Từ Xa B - Bản Trống Sư A xã Phì Nhừ</t>
  </si>
  <si>
    <t>Đường bê tông  bản Tìa Ghênh A- Tìa Ghênh B  xã Keo Lôm</t>
  </si>
  <si>
    <t>Đường bê tông vào khu Pà Lâu bản Xa Vua A xã Phình Giàng</t>
  </si>
  <si>
    <t>Cầu treo bản Tìa Mùng đi Huổi Va B xã Háng Lìa</t>
  </si>
  <si>
    <t>Nâng cấp đường giao thông bản Giói A xã Luân Giói đến bản  Háng Lìa A xã Háng Lìa</t>
  </si>
  <si>
    <t>Đường bê tông ngã 3 háng Lìa đến bản Tào La (Giai đoạn 2)</t>
  </si>
  <si>
    <t>Nâng cấp đường giao thông Thẩm trẩu - Háng Sông Dưới</t>
  </si>
  <si>
    <t>Cầu treo bản Huổi Hu - Pá Hịa xã Chiềng Sơ</t>
  </si>
  <si>
    <t>Đường bê tông bản Tào Xa A,B xã Phì Nhừ</t>
  </si>
  <si>
    <t>Thủy lợi bản Háng Sông Dưới xã Phì Nhừ</t>
  </si>
  <si>
    <t>Thủy lợi Cồ Dề 2 bản Pu Nhi A, B  xã Pu Nhi</t>
  </si>
  <si>
    <t>Thủy lợi Huổi Hưa bản Pá Pao 2 xã Mường Luân</t>
  </si>
  <si>
    <t>Thủy lợi Nậm Ngám B  xã Pu Nhi</t>
  </si>
  <si>
    <t>23</t>
  </si>
  <si>
    <t>24</t>
  </si>
  <si>
    <t>25</t>
  </si>
  <si>
    <t>26</t>
  </si>
  <si>
    <t>27</t>
  </si>
  <si>
    <t>28</t>
  </si>
  <si>
    <t>29</t>
  </si>
  <si>
    <t>30</t>
  </si>
  <si>
    <t>31</t>
  </si>
  <si>
    <t>32</t>
  </si>
  <si>
    <t>Đường bê tông  bản Từ Xa B xã Phì Nhừ</t>
  </si>
  <si>
    <t>Đường Bê tông nội bản Nặm Mắn A xã Chiềng Sơ</t>
  </si>
  <si>
    <t>Đường bê tông bản Huổi Hoa A2 xã Keo Lôm</t>
  </si>
  <si>
    <t>Đường bê tông bản Huổi Múa B xã Keo Lôm</t>
  </si>
  <si>
    <t>Đường giao thông nội bản Púng Báng</t>
  </si>
  <si>
    <t>Nâng cấp đường Tìa Ló- Dư O- Thanh Ngám</t>
  </si>
  <si>
    <t>Nâng cấp đường Keo Lôm - Trung Sua xã Keo Lôm</t>
  </si>
  <si>
    <t>Nâng cấp, mở rộng đường Na Son Chóp Ly</t>
  </si>
  <si>
    <t>Nâng cấp đường giao thông Nà Sản - Mường Tỉnh A,B,C - bản Chóng</t>
  </si>
  <si>
    <t>Nâng cấp đường giao thông ngã 3 Keo Lôm - Tìa Ló</t>
  </si>
  <si>
    <t>Đường Km7+400 Na Son - Thẩm Mỹ A,B - Nà Sản</t>
  </si>
  <si>
    <t>Xây mới</t>
  </si>
  <si>
    <t>Chợ liên xã Phình Giàng - Pú Hồng</t>
  </si>
  <si>
    <t>Chợ liên xã Xa Dung - Phì Nhừ</t>
  </si>
  <si>
    <t>Cải tạo, nâng cấp</t>
  </si>
  <si>
    <t>Chợ Háng Lìa</t>
  </si>
  <si>
    <t>Chợ Suối Lư xã Phì Nhừ</t>
  </si>
  <si>
    <t>Chợ Mường Luân</t>
  </si>
  <si>
    <t>Chợ Pu Nhi</t>
  </si>
  <si>
    <t>Nâng cấp, bổ sung Trường PTDT bán trú Tiểu học và THCS Tìa Dình, xãTìa Dình</t>
  </si>
  <si>
    <t>c)</t>
  </si>
  <si>
    <t>d)</t>
  </si>
  <si>
    <t>e)</t>
  </si>
  <si>
    <t>Đường nội đồng bản Co Muông - Nghịu, xã Pá Khoang</t>
  </si>
  <si>
    <t>Đường tới trường Tiểu học số 1, bản Xôm, xã Pá Khoang</t>
  </si>
  <si>
    <t>Đường nối tiếp đường bản Sáng, xã Pá Khoang</t>
  </si>
  <si>
    <t>Dự án 3  Phát triển sản xuất nông, lâm nghiệp bền vững, phát huy tiềm năng, thế mạnh của các vùng miền để sản xuất hàng hóa theo chuỗi giá trị</t>
  </si>
  <si>
    <t>Bổ sung dự án thành phần của di dân</t>
  </si>
  <si>
    <t>Trường PTDTBT  TH Mường Mùn</t>
  </si>
  <si>
    <t xml:space="preserve">Hỗ trợ đất ở, nhà ở, đất sản xuất </t>
  </si>
  <si>
    <t>Hệ thống điện sinh hoạt các xã Pú Hồng (bản Nậm Ma, Ao Cá, Mường Ten, Tồng Sớ)</t>
  </si>
  <si>
    <t>Hệ thống điện sinh hoạt các xã Tìa Dình (bản Háng Sua, Na Su, Tào La)</t>
  </si>
  <si>
    <t>Hệ thống điện sinh hoạt bản Huổi Sông xã Háng Lìa</t>
  </si>
  <si>
    <t>Hệ thống điện sinh hoạt bản Bắng Chộc xã Na Son</t>
  </si>
  <si>
    <t>Hệ thống điện sinh hoạt bản Mường Tỉnh A xã Xa Dung</t>
  </si>
  <si>
    <t>B5</t>
  </si>
  <si>
    <t>NSH bản thẩm Tọ, xã Xuân Lao</t>
  </si>
  <si>
    <t>Nước sinh hoạt bản Chan II, xã Mường Đăng</t>
  </si>
  <si>
    <t>Nước sinh hoạt các bản thuộc trung tâm xã Ẳng Cang</t>
  </si>
  <si>
    <t>Nước sinh hoạt trung tâm xã Mường Đăng và các bản lân cận</t>
  </si>
  <si>
    <t>Sửa chữa nước sinh hoạt bản Pú Cai, xã Ẳng Cang</t>
  </si>
  <si>
    <t>Nước sinh hoạt bản Pơ Mu</t>
  </si>
  <si>
    <t>Sửa chữa, nâng cấp nước sinh hoạt bản Kéo Nánh, xã Búng Lao</t>
  </si>
  <si>
    <t>III.1.1</t>
  </si>
  <si>
    <t>Xã Ẳng Cang</t>
  </si>
  <si>
    <t>Đường nội bản Hòng Sọt</t>
  </si>
  <si>
    <t>Đường nội bản Hua Ná</t>
  </si>
  <si>
    <t>Thủy lợi bản Hua Nặm</t>
  </si>
  <si>
    <t>Nhà Văn hóa bản Huổi Sứa</t>
  </si>
  <si>
    <t>Nhà văn hóa bản Mánh Đanh</t>
  </si>
  <si>
    <t>Xã Ẳng Tở</t>
  </si>
  <si>
    <t>Đường nội bản Co Có Đường nội bản Co Có (nhánh 1: Từ ngã ba nhà ông Kỹ đường đi xã Nặm Lịch đến nhà ông Nhân; Nhánh 2: Từ nhà ông Hùng đến nhà ông Thư)</t>
  </si>
  <si>
    <t>Thủy lợi Ná Nhả Sáy</t>
  </si>
  <si>
    <t>Nhà văn hóa bản Co Có</t>
  </si>
  <si>
    <t>Nhà văn hóa bản Huổi Hỏm</t>
  </si>
  <si>
    <t>Nhà văn hóa bản Huổi Chỏn</t>
  </si>
  <si>
    <t>Khu thể thao xã Ẳng Tở</t>
  </si>
  <si>
    <t>Đường liên bản Pá Cha (Ten) nhà ông Họp</t>
  </si>
  <si>
    <t>Đường nội bản Huổi Châng</t>
  </si>
  <si>
    <t>Xã Mường Đăng</t>
  </si>
  <si>
    <t>Đường dân sinh bản Thái đi khu Huổi Tăng</t>
  </si>
  <si>
    <t>Đường nội bản Co Muông đi Pá Củ</t>
  </si>
  <si>
    <t>Thủy lợi Băng Tát bản Ban</t>
  </si>
  <si>
    <t>Nhà văn hóa bản Co Muông</t>
  </si>
  <si>
    <t>Khu thể thao xã Mường Đăng</t>
  </si>
  <si>
    <t>Xã Nặm Lịch</t>
  </si>
  <si>
    <t xml:space="preserve"> Đường đi khu sản xuất bản Ten</t>
  </si>
  <si>
    <t>Đường nội bản Huổi Lướng</t>
  </si>
  <si>
    <t>Sửa chưa, nâng cấp thủy lợi bản Ten (Ná Chông)</t>
  </si>
  <si>
    <t>Đường đi khu sản xuất bản Nặm Cứm</t>
  </si>
  <si>
    <t>Nhà văn hóa bản Ten Muông</t>
  </si>
  <si>
    <t>Nhà văn hóa bản Lịch Tở</t>
  </si>
  <si>
    <t>Nhà văn hóa bản Ít nọi</t>
  </si>
  <si>
    <t>f)</t>
  </si>
  <si>
    <t>Xã Ngối Cáy</t>
  </si>
  <si>
    <t>Sửa chữa, nâng cấp đập đầu mối thủy lợi Ná Cắm + Ná Ngối</t>
  </si>
  <si>
    <t>Sửa chữa, nâng cấp kênh mương Ná Tý + Ná Huổi + Ná Tông Nong Sẳng</t>
  </si>
  <si>
    <t>Nhà Văn hóa bản Ngối + Xuân Ban</t>
  </si>
  <si>
    <t>Nhà Văn hóa bản Co Hắm</t>
  </si>
  <si>
    <t>Đường sang khu dân cư và sản xuất bản Nong Pom Phai, xã Ngối Cáy</t>
  </si>
  <si>
    <t>g)</t>
  </si>
  <si>
    <t>Xã Búng Lao</t>
  </si>
  <si>
    <t>Đường nội bản Nà Lấu</t>
  </si>
  <si>
    <t>Sửa chữa nâng cấp thủy lợi bản Hồng Sọt</t>
  </si>
  <si>
    <t>Thủy lợi bản Pá Tong, xã Búng Lao</t>
  </si>
  <si>
    <t>Nhà văn hóa Bản Huổi Cắm</t>
  </si>
  <si>
    <t>Nhà văn hóa Bản Kéo Nánh</t>
  </si>
  <si>
    <t>Nhà văn hóa Bản Pá Sáng</t>
  </si>
  <si>
    <t>h)</t>
  </si>
  <si>
    <t>Xã Mường Lạn</t>
  </si>
  <si>
    <t>Đường liên bản Bản Xuân Lứa - Bản Co Sản</t>
  </si>
  <si>
    <t>Đường đi khu sản xuất bản Lạn A</t>
  </si>
  <si>
    <t>Thủy lợi Ná Búa Tấu bản lạn A</t>
  </si>
  <si>
    <t>Thủy  lơi Ná Nứa Xôm bản Co Muông</t>
  </si>
  <si>
    <t>Nhà Văn Hóa Hua Ná</t>
  </si>
  <si>
    <t>Nhà Văn Hóa bản Bon</t>
  </si>
  <si>
    <t>Nhà văn hóa Bản Huổi Lỵ</t>
  </si>
  <si>
    <t>Đường liên bản Lạn B - bản Nhộp</t>
  </si>
  <si>
    <t>i</t>
  </si>
  <si>
    <t>Xã Xuân Lao</t>
  </si>
  <si>
    <t>Đường nội bản Pha Hún</t>
  </si>
  <si>
    <t>Đường nội bản Khén (khu Xuân Lứa)</t>
  </si>
  <si>
    <t>Nối dài kênh mương thủy lợi bản Lao (Khu Cao)</t>
  </si>
  <si>
    <t>Nhà văn hóa bản Khén</t>
  </si>
  <si>
    <t>Nhà văn hóa bản Thẳm Tọ</t>
  </si>
  <si>
    <t>Nhà văn hóa bản Pí</t>
  </si>
  <si>
    <t>III.1.2</t>
  </si>
  <si>
    <t>Đường đi vào khu sản xuất bản Kéo Nánh xã Búng Lao</t>
  </si>
  <si>
    <t>Đường liên bản Thẳm Tọ- Pha Hún, xã Xuân Lao</t>
  </si>
  <si>
    <t>Đường Liên bản Thẳm Hóng, xã  Nặm Lịch</t>
  </si>
  <si>
    <t>Đường liên xã từ bản Xuân Ban (xã Ngối Cáy) đến bản Pú Tỉu (xã Ẳng Tở)</t>
  </si>
  <si>
    <t>Nâng cấp đường từ thị trấn Mường Ảng - xã Ẳng Nưa</t>
  </si>
  <si>
    <t>Chợ trung tâm xã Ngối Cáy</t>
  </si>
  <si>
    <t>Xây dựng nhà ăn tại trường PTDTBT Tiểu học Bản Bua</t>
  </si>
  <si>
    <t>Xây dựng nhà vệ sinh tại trường PTDTBT Tiểu học Bản Bua</t>
  </si>
  <si>
    <t>Nhà sinh hoạt giáo dục văn hóa dân tộc</t>
  </si>
  <si>
    <t>Xây dựng 8 phòng học thay thế phòng học xuống cấp tại trung tâm trường PTDTBT Tiểu học Bản Bua</t>
  </si>
  <si>
    <t>Xây dựng 6 phòng học thay thế phòng học xuống cấp tại trung tâm trường PTDTBT Tiểu học Ẳng Tở</t>
  </si>
  <si>
    <t>B6</t>
  </si>
  <si>
    <t>Đầu tư khoan giếng bản Huổi Ban Xã Mường Nhé</t>
  </si>
  <si>
    <t>Sửa chữa, nâng cấp nước sinh hoạt cho bản: Nậm Pố 1; bản Nậm Pố 2;bản Nậm Pố 3;bản Nậm Pố 4, Xã Mường Nhé</t>
  </si>
  <si>
    <t>Sửa chữa, nâng cấp nước sinh hoạt cho bản: Mường Nhé; Bản Phiêng Kham, Xã Mường Nhé</t>
  </si>
  <si>
    <t xml:space="preserve"> Nước sinh hoạt bản Pá Lùng, Xã Chung Chải</t>
  </si>
  <si>
    <t>Nâng cấp sửa chữa công trình NSH bản Tá Miếu</t>
  </si>
  <si>
    <t>Nâng cấp sửa chữa công trình NSH bản Tả Ló San</t>
  </si>
  <si>
    <t>Nâng cấp sửa chữa nước sinh hoạt bản Sen thượng xã Sen Thượng</t>
  </si>
  <si>
    <t>Nâng cấp sửa chữa nước sinh hoạt bản Suối Voi, xã Leng Su Sìn</t>
  </si>
  <si>
    <t>Nâng cấp NSH bản Leng Su Sìn</t>
  </si>
  <si>
    <t>Nước sinh hoạt bản Xi Ma 2 xã Chung Chải</t>
  </si>
  <si>
    <t>Nâng cấp sửa chữa công trình NSH bản Xi Ma</t>
  </si>
  <si>
    <t>Nâng cấp NSH bản Đoàn Kết</t>
  </si>
  <si>
    <t>Nâng cấp nước sinh hoạt bản Nậm San 1 xã Mường Nhé</t>
  </si>
  <si>
    <t>Nâng cấp sửa chữa công trình NSH bản Huổi Lúm</t>
  </si>
  <si>
    <t>Nâng cấp sửa chữa công trình NSH bản Nậm Vì</t>
  </si>
  <si>
    <t>Đầu tư mới công trình NSH bản Huổi Cấu</t>
  </si>
  <si>
    <t>Nâng cấp nước sinh hoạt bản Yên xã Mường Toong</t>
  </si>
  <si>
    <t>Nâng cấp sửa chữa công trình NSH bản Mường Toong 2</t>
  </si>
  <si>
    <t>38</t>
  </si>
  <si>
    <t>39</t>
  </si>
  <si>
    <t>40</t>
  </si>
  <si>
    <t>41</t>
  </si>
  <si>
    <t>Xã Nậm Kè</t>
  </si>
  <si>
    <t xml:space="preserve"> Huổi Thanh 2 </t>
  </si>
  <si>
    <t>Xã Pá Mỳ</t>
  </si>
  <si>
    <t>1.1</t>
  </si>
  <si>
    <t>Xã Sín Thầu</t>
  </si>
  <si>
    <t>Dự án 2: Thủy lợi bản Tả Ko Ky</t>
  </si>
  <si>
    <t>Dự án 3: Thủy lợi trạm cũ bản A Pa Chải</t>
  </si>
  <si>
    <t>Dự án 6: Kè Bảo vệ ruộng bản Pờ Nhù Khò</t>
  </si>
  <si>
    <t>Kè bảo vệ dân cư bản Tả Ko Khừ xã Sín Thầu</t>
  </si>
  <si>
    <t>1.2</t>
  </si>
  <si>
    <t>Xã Sen Thượng</t>
  </si>
  <si>
    <t>Kè bảo vệ dân cư bản Pa Ma xã Sen Thượng</t>
  </si>
  <si>
    <t>1.3</t>
  </si>
  <si>
    <t>Xã Mường Tooong</t>
  </si>
  <si>
    <t>Dự án 1: Đường liên bản Tà hàng - Mường Toong 6</t>
  </si>
  <si>
    <t>Dự án 6: Đường Nội Bản Mường Toong 3</t>
  </si>
  <si>
    <t>Kè bảo vệ khu dân cư bản Yên xã Mường Toong</t>
  </si>
  <si>
    <t>1.4</t>
  </si>
  <si>
    <t>Xã Mường Nhé</t>
  </si>
  <si>
    <t xml:space="preserve">Đường giao thông Nội bản (bê tông, nâng cấp sửa chữa) </t>
  </si>
  <si>
    <t>Tuyến đường nội bản Mường Nhé - Nâng cấp sửa chữa</t>
  </si>
  <si>
    <t>Tuyến đường nội bản Nậm Pố 1</t>
  </si>
  <si>
    <t>Công trình nhà văn hóa</t>
  </si>
  <si>
    <t xml:space="preserve">Bản Mường Nhé Mới  </t>
  </si>
  <si>
    <t>Bản Huổi Ban ( Nhóm ưu tiên số 8)</t>
  </si>
  <si>
    <t>Về công trình thủy lợi</t>
  </si>
  <si>
    <t>Bản Mường Nhé - Huổi sủng tở ( Sửa chữ, nâng cấp)</t>
  </si>
  <si>
    <t>Bản Mường Nhé - Huổi Ló tở. Huổi Ló Nưa ( Sửa chữ, nâng cấp)</t>
  </si>
  <si>
    <t>Bản Co Lót 1( Sửa chữ, nâng cấp)</t>
  </si>
  <si>
    <t>Bản Co Lót ( Sửa chữ, nâng cấp)</t>
  </si>
  <si>
    <t>Trường PTDTBT THCS Mường Nhé</t>
  </si>
  <si>
    <t xml:space="preserve">Phòng học bộ môn </t>
  </si>
  <si>
    <t>1.5</t>
  </si>
  <si>
    <t>Xã Chung Chải</t>
  </si>
  <si>
    <t>Dự án 3: Thủy lợi A Mo Te bản Nậm Khum</t>
  </si>
  <si>
    <t>Dự án 4: Thủy lợi Cây Đa bản Húi To</t>
  </si>
  <si>
    <t>Dự án 5: Thủy lợi bản Húi To</t>
  </si>
  <si>
    <t>Dự án 3: Đường nội bản Pá Lùng</t>
  </si>
  <si>
    <t>Dự án 4: Đường nội bản Xà Quế</t>
  </si>
  <si>
    <t>Dự án 5: Đường nội bản Húi To</t>
  </si>
  <si>
    <t>Dự án 7: Đường nội bản Xi Ma2</t>
  </si>
  <si>
    <t>Dự án 9: Đường nội bản Húi To 2</t>
  </si>
  <si>
    <t>Dự án 10: Đường nội bản Đoàn Kết nhánh</t>
  </si>
  <si>
    <t>Cải tạo, nâng cấp công trình</t>
  </si>
  <si>
    <t>Dự án 1: Sửa chữa nhà văn hóa bản Đoàn Kết</t>
  </si>
  <si>
    <t>Dự án 2: Sửa chữa thủy lợi Khe Con Hổ</t>
  </si>
  <si>
    <t>Dự án 3: Sửa chữa nhà văn hóa bản Nậm Pắc</t>
  </si>
  <si>
    <t>Dự án 4: Nâng cấp đường bê tông lên trạm y tế xã</t>
  </si>
  <si>
    <t>Dự án 5: Sửa chữa nhà vệ sinh trạm y tế xã</t>
  </si>
  <si>
    <t>Dự án 6: Nâng cấp đường nội bản Đoàn Kết</t>
  </si>
  <si>
    <t>1.6</t>
  </si>
  <si>
    <t xml:space="preserve"> Nhà văn hóa</t>
  </si>
  <si>
    <t>1.7</t>
  </si>
  <si>
    <t>Xã Quảng Lâm</t>
  </si>
  <si>
    <t>1.8</t>
  </si>
  <si>
    <t>Xã Huổi Lếch</t>
  </si>
  <si>
    <t xml:space="preserve">Nhà văn hóa </t>
  </si>
  <si>
    <t>1.9</t>
  </si>
  <si>
    <t>Xã Nậm Vì</t>
  </si>
  <si>
    <t>Cứng hóa đường giao thông nội bản Huổi Chạ 1, 2</t>
  </si>
  <si>
    <t>1.10</t>
  </si>
  <si>
    <t>1.11</t>
  </si>
  <si>
    <t>Xã Leng Su Sìn</t>
  </si>
  <si>
    <t>Dự án 1: Đường bê tông từ quốc lộ 4H vào trụ sở xã</t>
  </si>
  <si>
    <t>Dự án 2: Đường nội bản Á Di</t>
  </si>
  <si>
    <t>Cải tạo, nâng cấp các công trình thủy lợi nhỏ</t>
  </si>
  <si>
    <t>Dự án 1: Xây mới thủy lợi Thú gạ bản Á Di</t>
  </si>
  <si>
    <t>Dự án 2: Xây mới thủy lợi Suối Voi</t>
  </si>
  <si>
    <t xml:space="preserve">Dự án 3: Cải tạo mới toàn bộ thủy lợi Phứ Ma </t>
  </si>
  <si>
    <t>Cứng hóa đường giao thông nội bản Phứ Ma xã Leng Su Sìn</t>
  </si>
  <si>
    <t>Đường bê tông nội bản Mường Toong 6 xã Mường Toong</t>
  </si>
  <si>
    <t>Đường bê tông nội bản Mường Toong 8 xã Mường Toong</t>
  </si>
  <si>
    <t>Đường bê tông nội bản Mường Toong 9 xã Mường Toong</t>
  </si>
  <si>
    <t>Cứng hóa đường giao thông nội bản Cà Là Pá xã Leng Su Sìn</t>
  </si>
  <si>
    <t>Nâng cấp đường Nậm Kè - Huổi Thanh - Huổi Đá xã Nậm Kè</t>
  </si>
  <si>
    <t>Đường bê tông từ QL 4H - bản Mường Nhé 2 xã Mường Nhé</t>
  </si>
  <si>
    <t>Đường bê tông nội bản Huổi Lích 2, xã Pá Mỳ</t>
  </si>
  <si>
    <t>Mở mới đường bê tông ngõ xóm bản Húi To 1 xã Chung Chải</t>
  </si>
  <si>
    <t>Đường bê tông tuyến chính bản Nậm Là xã Mường Nhé</t>
  </si>
  <si>
    <t>Đường bê tông từ QL 4H - bản Mường Nhé 1 xã Mường Nhé</t>
  </si>
  <si>
    <t>Cứng hóa đường giao thông nội bản Nậm Vì xã Nậm Vì</t>
  </si>
  <si>
    <t>Đường bê tông nội bản Nậm Pan xã Mường Toong</t>
  </si>
  <si>
    <t>Đường bê tông nội bản Nậm Hạ xã Mường Toong</t>
  </si>
  <si>
    <t>Đường bê tông nội bản Nậm Xả xã Mường Toong</t>
  </si>
  <si>
    <t>Đường bê tông nội bản Huổi Lụ 2, xã Pá Mỳ</t>
  </si>
  <si>
    <t>Đường bê tông nội bản Huổi Lụ 3, xã Pá Mỳ</t>
  </si>
  <si>
    <t>Đường bê tông nội bản Pá Mỳ 2, xã Pá Mỳ</t>
  </si>
  <si>
    <t>Đường bê tông đi bản Tả Ló San xã Sen Thượng</t>
  </si>
  <si>
    <t>Đường bê tông nội bản Nậm Vì xã Chung Chải</t>
  </si>
  <si>
    <t>Đường bê tông từ QL 4H - bản Nậm Là 2 xã Mường Nhé</t>
  </si>
  <si>
    <t>Đường bê tông từ QL 4H - bản Huổi Ban xã Mường Nhé</t>
  </si>
  <si>
    <t>Đường bê tông trục bản Nậm San 1 xã Mường Nhé</t>
  </si>
  <si>
    <t>Đường bê tông nội bản Co Lót xã Mường Nhé</t>
  </si>
  <si>
    <t>Đường bê tông nội bản Co Lót 1 xã Mường Nhé</t>
  </si>
  <si>
    <t>Đường bê tông nội bản Tân Phong xã Mường Nhé</t>
  </si>
  <si>
    <t>Đường bê tông nội bản Nậm Là 2 xã Mường Nhé</t>
  </si>
  <si>
    <t>Cứng hóa đường giao thông nội bản Vang Hồ xã Nậm Vì</t>
  </si>
  <si>
    <t>Đường bê tông nội bản Mường Toong 7 xã Mường Toong</t>
  </si>
  <si>
    <t>Đường bê tông nội bản Chà Nọi 2 xã Quảng Lâm</t>
  </si>
  <si>
    <t>Đường bê tông nội bản Huổi Sái Lương xã Quảng Lâm</t>
  </si>
  <si>
    <t>Đường bê tông nội bản Tàng Phon xã Quảng Lâm</t>
  </si>
  <si>
    <t>Cứng hóa đường giao thông nội bản Huổi Súc xã Quảng Lâm</t>
  </si>
  <si>
    <t>Cứng hóa đường giao thông nội bản Trạm Púng xã Quảng Lâm</t>
  </si>
  <si>
    <t>Đường vào bản Pa Tết, xã Huổi Lếch</t>
  </si>
  <si>
    <t>Hạ tầng lưới điện cho các xã biên giới, xã khu vực III, thôn ĐBKK</t>
  </si>
  <si>
    <t>Bản Tả Khoa Pá</t>
  </si>
  <si>
    <t>Bản Pa Ma</t>
  </si>
  <si>
    <t>Bản Lò San Chái</t>
  </si>
  <si>
    <t>Bản Long San</t>
  </si>
  <si>
    <t>Bản Tả Ló San</t>
  </si>
  <si>
    <t>Bản Pá Lùng Nhóm 2</t>
  </si>
  <si>
    <t>Bản Pá Lùng Nhóm 3</t>
  </si>
  <si>
    <t>Bản Mường Nhé 1 (Đề án 79)</t>
  </si>
  <si>
    <t>Bản Chà Nọi 2</t>
  </si>
  <si>
    <t>Bản Huổi Pết (nhóm 2)</t>
  </si>
  <si>
    <t>Bản Huổi Lụ 1</t>
  </si>
  <si>
    <t>Bản Huổi Lụ 2</t>
  </si>
  <si>
    <t>Bản Pá Mỳ 1</t>
  </si>
  <si>
    <t>Trường PTDT bán trú Tiểu học số 1 xã Mường Toong huyện Mường Nhé</t>
  </si>
  <si>
    <t>Cải tạo sửa chữa trường phổ thông dân tộc bán trí trường tiểu học Trần Văn Thọ xã Mường Nhé</t>
  </si>
  <si>
    <t>Trường PTDTBT Tiểu học Chung Chải số 1, xã Chung Chải</t>
  </si>
  <si>
    <t>Trường PTDTBT Tiểu học Nậm Kè số 1, xã Nậm Kè</t>
  </si>
  <si>
    <t>Cải tạo sửa chữa trường Mầm non Mường Nhé</t>
  </si>
  <si>
    <t>Cải tạo sửa chữa trường PTDTBT THCS Mường Nhé</t>
  </si>
  <si>
    <t>Trường PTDTBT THCS Nậm Vì, xã Nậm Vì</t>
  </si>
  <si>
    <t>Cải tạo sửa chữa trường PTDTBT THCS Quảng Lâm</t>
  </si>
  <si>
    <t>Cải tạo sửa chữa trường PTDTBT THCS Leng Su Sìn</t>
  </si>
  <si>
    <t>Trường PTDTBT Tiểu học Nậm Vì, xã Nậm Vì</t>
  </si>
  <si>
    <t>Trường PTDTBT Tiểu học Huổi Lếch, xã Huổi Lếch</t>
  </si>
  <si>
    <t xml:space="preserve">  Đường vào bản Nậm Sin xã Chung chải</t>
  </si>
  <si>
    <t>thừa 6.032</t>
  </si>
  <si>
    <t>Đường Nậm Sin Nậm Vì, xã Nậm Vì</t>
  </si>
  <si>
    <t>Nâng cấp đường Tả Co Ky , sã Sín Thầu</t>
  </si>
  <si>
    <t>Đường vào bản Nậm Kè ( giai đoạn 2) xã Nậm Kè huyện Mường Nhé</t>
  </si>
  <si>
    <t>DỰ ÁN 6: Bảo tồn phát huy giá trị văn hóa truyền thống tốt đẹp của các dân tộc thiểu số gắn với phát triển du lịch</t>
  </si>
  <si>
    <t>B7</t>
  </si>
  <si>
    <t>NSH bản Sa Lông 1, xã Sa Lông</t>
  </si>
  <si>
    <t xml:space="preserve">Nước sinh hoạt bản Hin 1, Hin 2 + NSH cụm Pu Ca bản Huổi Xuân, xã Na Sang </t>
  </si>
  <si>
    <t>Nước sinh hoạt TT xã Huổi Lèng</t>
  </si>
  <si>
    <t>NSH bản San Sả Hồ, xã Hừa Ngài</t>
  </si>
  <si>
    <t xml:space="preserve"> NSH trung tâm xã Mường Mươn</t>
  </si>
  <si>
    <t xml:space="preserve">NSH bản Lùng Thàng 1+2, xã Huổi Mí </t>
  </si>
  <si>
    <t>Nước sinh hoạt bản Púng Trạng, xã Mường Tùng</t>
  </si>
  <si>
    <t>Nước sinh hoạt cụm Pú Vang bản Huổi Meo, xã Mường Mươn</t>
  </si>
  <si>
    <t>Nước sinh bản Mường Mươn 2, xã Mường Mươn</t>
  </si>
  <si>
    <t>Nước sinh hoạt cụm 2 Huổi Xưa, xã Na Sang</t>
  </si>
  <si>
    <t>NSH bản Chiêu Ly, xã Sa Lông</t>
  </si>
  <si>
    <t>Nước sinh hoạt bản Huổi Tóong 1, xã Huổi Lèng, huyện Mường Chà</t>
  </si>
  <si>
    <t>NSH bản phi công, xã Hừa Ngài</t>
  </si>
  <si>
    <t>NSH bản San Suối, xã Hừa Ngài</t>
  </si>
  <si>
    <t>NSH bản Phiêng Đất A+B, xã Nậm Nèn</t>
  </si>
  <si>
    <t>NSH Huổi Thẩu Đeng, bản Nậm Nèn 1, bản Nậm Nèn 2, xã Pa Ham</t>
  </si>
  <si>
    <t>NSH bản Xà Phình 1+2, xã Sá Tổng</t>
  </si>
  <si>
    <t>Sửa chữa NSH bản Na Pheo, xã Na Sang</t>
  </si>
  <si>
    <t xml:space="preserve">Nâng cấp sửa chữa NSH bản Trung Dình </t>
  </si>
  <si>
    <t xml:space="preserve">Nâng cấp sửa chữa NSH bản Huổi Lèng </t>
  </si>
  <si>
    <t>Nâng cấp sửa chữa bản Ma Lù Thàng</t>
  </si>
  <si>
    <t>Sửa chữa, nâng cấp công trình nước sinh hoạt bản Đán Đanh, xã Mường Tùng</t>
  </si>
  <si>
    <t>Sửa chữa, nâng cấp nước sinh hoạt bản Hồ Chim 1, xã Ma Thì Hồ</t>
  </si>
  <si>
    <t>Sửa chữa, nâng cấp nước sinh hoạt bản Huổi Chua, xã Ma Thì Hồ</t>
  </si>
  <si>
    <t>Sửa chữa, nâng cấp nước sinh hoạt bản  Làng Dung, xã Ma Thì Hồ</t>
  </si>
  <si>
    <t>Công trình nước sinh hoạt bản Nậm Piền 
(Nhóm Ít Co Mạ), xã Mường Tùng</t>
  </si>
  <si>
    <t>Công trình nước sinh hoạt bản Nậm Cang, xã Mường Tùng</t>
  </si>
  <si>
    <t>Nước sinh hoạt bản Mường Tùng (Nhóm bản Mường Tùng cũ), xã Mường Tùng</t>
  </si>
  <si>
    <t>Nước sinh hoạt bản Huổi Mí, xã Ma Thì Hồ</t>
  </si>
  <si>
    <t>Nước sinh hoạt bản Huổi Y, xã Ma Thì Hồ</t>
  </si>
  <si>
    <t>Nước sinh hoạt bản Huổi Quang 1, xã Ma Thì Hồ</t>
  </si>
  <si>
    <t>Nước sinh hoạt bản Ma Thì Hồ 1, xã Ma Thì Hồ</t>
  </si>
  <si>
    <t>NSH bãi nước rùa, bản Hồ Chim 1 xã Ma Thì Hồ huyện Mường Chà</t>
  </si>
  <si>
    <t>Dự án di chuyển dân cư Huổi Thẩu Đeng, bản Nậm Nèn 1, bản Nậm Nèn 2, xã Pa Ham</t>
  </si>
  <si>
    <t>Dự án ổn định dân cư vùng ĐBKK bản Ma Lù Thàng, xã Huổi Lèng</t>
  </si>
  <si>
    <t>Dự án bố trí ổn định dân cư vùng biên giới đặc biệt khó khăn bãi nước rùa, bản Hồ Chim 1 xã Ma Thì Hồ huyện Mường Chà</t>
  </si>
  <si>
    <t xml:space="preserve">Dự án di chuyển dân ra khỏi vùng thiên tai Bản Huổi Tóong 1, xã Huổi Lèng, huyện Mường Chà </t>
  </si>
  <si>
    <t>Thủy lợi cụm 1, cụm 2, bản Huổi Lóng, xã Na Sang</t>
  </si>
  <si>
    <t>Thuỷ lợi bản Huổi Nhả, xã Mường Mươn</t>
  </si>
  <si>
    <t>Thủy lợi và NSH bản Pú Chả, xã Mường Mươn</t>
  </si>
  <si>
    <t>Trường Mầm non Ma Thì Hồ</t>
  </si>
  <si>
    <t>Thủy lợi bãi ruộng suối Tống Sống, bản Làng Dung, xã Ma Thì Hồ</t>
  </si>
  <si>
    <t>Thủy lợi Nậm Lay, bản Huổi Toóng 1, xã Huổi Lèng</t>
  </si>
  <si>
    <t>Thuỷ lợi Đề Nụ Trúng, bản Huổi Toóng, xã Huổi Lèng</t>
  </si>
  <si>
    <t>Thủy lợi bản Huổi Sáy, xã Mường Tùng</t>
  </si>
  <si>
    <t>Thủy lợi nhóm Nậm Chua, bản Nậm Cang, xã Mường Tùng</t>
  </si>
  <si>
    <t>Đường từ Tỉnh lộ 150 - bản Nậm Cang (phân đoạn Nậm Cang - Nậm Chua), xã Mường Tùng</t>
  </si>
  <si>
    <t>Sửa chữa, nâng cấp 3 nhà văn hóa Tổ dân phố 1, 2, 10, thị trấn Mường Chà</t>
  </si>
  <si>
    <t>Đường giao thông nội bản Tổ dân phố 10, thị trấn Mường Chà</t>
  </si>
  <si>
    <t>Đường GT bản lùng Thàng 2 - bản Pa Soan 1, xã Huỏi Mí</t>
  </si>
  <si>
    <t>Đường giao thông QL12 - bản Pú Chả, xã Mường Mươn</t>
  </si>
  <si>
    <t>Nâng cấp đường tỉnh lộ 150 - bản Nậm Cang 2, xã Mường Tùng</t>
  </si>
  <si>
    <t>Nâng cấp đường giao thông từ bản Đán Đanh - bản Púng Trạng, xã Mường Tùng</t>
  </si>
  <si>
    <t>Nâng cấp đường từ QL6 - bản Nậm Nèn 1 - bản Nậm Nèn 2, xã Nậm Nèn</t>
  </si>
  <si>
    <t>Nâng cấp đường giao thông từ Tỉnh lộ 150 - bản Nậm Piền, xã Mường Tùng</t>
  </si>
  <si>
    <t>Đường bê tông QL6 - bản Cứu Táng, xã Nậm Nèn (Km3+00 - Km4+400)</t>
  </si>
  <si>
    <t>Đường giao thông từ bản Chiêu Ly xã Sa Lông - bản Trung Dình, xã Huổi Lèng (QL12 - Hừa Ngài)</t>
  </si>
  <si>
    <t>Đường giao thông từ QL6 (bản Hát Tre, xã Hừa Ngài) - Nhóm Tìa Chớ, bản Xà Phình 1, xã Sá Tổng</t>
  </si>
  <si>
    <t>Đường trục xã từ QL6 - bản Háng Trở (giao với đường Na Sang - TT xã Huổi Mí - Nậm Mức - thị trấn Tủa Chủa)</t>
  </si>
  <si>
    <t>Chợ phiên bản Cổng Trời xã Sa Lông</t>
  </si>
  <si>
    <t>Chợ phiên bản Nậm Cút xã Nậm Nèn</t>
  </si>
  <si>
    <t xml:space="preserve">Nhà công vụ và phòng ở nội trú trường PTDTBT Tiểu học Ma Thì Hồ, huyện Mường Chà (3 phòng công vụ; 26 phòng ở nội trú) </t>
  </si>
  <si>
    <t xml:space="preserve">Nhà công vụ và phòng ở nội trú trường PTDTBT Tiểu học Nậm He, huyện Mường Chà (5 phòng công vụ; 10 phòng ở nội trú) </t>
  </si>
  <si>
    <t xml:space="preserve">Nhà công vụ và phòng ở nội trú trường PTDTBT Tiểu học Hừa Ngài, huyện Mường Chà (5 phòng công vụ; 15 phòng ở nội trú) </t>
  </si>
  <si>
    <t>Giao thông</t>
  </si>
  <si>
    <t>Ứng dụng công nghệ hỗ trợ phát triển kinh tế - xã hội và đảm bảo an ninh trật tự vùng đồng bào dân tộc thiểu số và miền núi</t>
  </si>
  <si>
    <t>B8</t>
  </si>
  <si>
    <t>Sửa chữa chữa nước sinh hoạt thôn Củ Dỉ Sang, xã Tả Phìn, huyện Tủa Chùa</t>
  </si>
  <si>
    <t>Nước sinh hoạt thôn Tà Chinh, xã Tả Sìn Thàng, huyện Tủa Chùa</t>
  </si>
  <si>
    <t>Nước sinh hoạt thôn 3, xã Lao Xả Phình, huyện Tủa Chùa</t>
  </si>
  <si>
    <t>Nước sinh hoạt thôn Háng Khúa, xã Sín Chải, huyện Tủa Chùa</t>
  </si>
  <si>
    <t>Nước sinh hoạt thôn Trung Gầu Bua, xã Sín Chải, huyện Tủa Chùa</t>
  </si>
  <si>
    <t>Xã Mường Báng</t>
  </si>
  <si>
    <t>Nâng cấp tuyến đường từ thôn Kể cải đến nhà ông Vừ Gàng Dinh thôn Từ ngài 2, xã Mường Báng</t>
  </si>
  <si>
    <t>Xây mới nhà văn hóa thôn Háng Trở, xã Mường Báng</t>
  </si>
  <si>
    <t>Xây mới nhà văn hóa thôn Háng Tơ Mang, xã Mường Báng</t>
  </si>
  <si>
    <t>Nâng cấp tuyến đường nước sinh hoạt bản Nong Hung xã Mường Báng</t>
  </si>
  <si>
    <t xml:space="preserve"> Xây mới Nhà văn hóa thôn Từ Ngài 1, xã Mường Báng</t>
  </si>
  <si>
    <t>Xã Xá Nhè</t>
  </si>
  <si>
    <t>Nâng cấp tuyến đường nội thôn Sín Sủ 2, xã Xá Nhè</t>
  </si>
  <si>
    <t>Nâng cấp tuyến đường nội thôn Bản Hẹ, xã Xá Nhè</t>
  </si>
  <si>
    <t>Nâng cấp tuyến đường ra khu sản xuất thôn Trung Dù, xã Xá Nhè</t>
  </si>
  <si>
    <t>Đường vào khu sản xuất thôn Tỉnh B, xã Xá Nhè</t>
  </si>
  <si>
    <t>Nâng cấp tuyến đường nội thôn Pàng Nhang, xã Xá Nhè</t>
  </si>
  <si>
    <t>Mường Đun</t>
  </si>
  <si>
    <t xml:space="preserve">Nâng cấp tuyến đường nội thôn Đề Tâu (nhánh từ nhà ông Sùng A Xà đến nhà ông Khu), xã Mường Đun </t>
  </si>
  <si>
    <t xml:space="preserve">Xây mới nhà văn hóa Bản Đun, xã Mường Đun </t>
  </si>
  <si>
    <t>Xây mới nhà Văn hóa bản Nà Xa, xã Mường Đun</t>
  </si>
  <si>
    <t>Xây mới nhà văn hóa Đun Nưa, xã Mường Đun</t>
  </si>
  <si>
    <t>Nâng cấp tuyến đường đi ra khu sản xuất thôn Đề Tâu, xã Mường Đun</t>
  </si>
  <si>
    <t>Đường bê tông nội thôn Bản Đun xã Mường Đun</t>
  </si>
  <si>
    <t>Xã Tủa Thàng</t>
  </si>
  <si>
    <t>Đường giao thông nội thôn Tà Huổi Tráng 1, xã Tủa Thàng</t>
  </si>
  <si>
    <t>Nâng cấp, sửa chữa thủy lợi Tà Huổi Tráng 1 đến cánh đồng thôn Tà Huổi Tráng 2, xã Tủa Thàng</t>
  </si>
  <si>
    <t>Mở mới tuyến đường giao thông nội đồng thôn Phi Giàng 1, xã Tủa Thàng (Từ Chế Ca Trung Phỉ Làng đi Mang Cua Chế)</t>
  </si>
  <si>
    <t>Nâng cấp tuyến đường nội đồng Đề Chu (từ nhà ông Vàng A Chu đến nương ông Chang A Vừ), xã Tủa Thàng</t>
  </si>
  <si>
    <t>Xã Huổi Só</t>
  </si>
  <si>
    <t>Nâng cấp tuyến đường nội thôn Nậm Bành, xã Huổi Só</t>
  </si>
  <si>
    <t xml:space="preserve">Nâng cấp tuyến đường nội thôn Háng Pàng, xã Huổi Só </t>
  </si>
  <si>
    <t>Nâng cấp tuyến đường nội thôn Hồng Ngài, xã Huổi Só</t>
  </si>
  <si>
    <t>Nâng cấp tuyến đường nội thôn Tu Cha, xã Huổi Só</t>
  </si>
  <si>
    <t>Xã Sính Phình</t>
  </si>
  <si>
    <t>Nâng cấp tuyến đường nối tiếp từ Dê Dàng 1 đi thôn 2, xã Sính Phình</t>
  </si>
  <si>
    <t>Nâng cấp tuyến đường giao thông từ thôn Háng Đề Dê 2 đi trạm y tế xã Sính Phình</t>
  </si>
  <si>
    <t>Đường Nhù Pông Chua đi thôn 3 xã Sính Phình</t>
  </si>
  <si>
    <t>Xã Tả Phìn</t>
  </si>
  <si>
    <t>Nâng cấp tuyến đường nội thôn Nà Sa từ ông Thào A Lử đến nhà ông Giàng A Hạng, xã Tả Phìn</t>
  </si>
  <si>
    <t>Mở mới tuyến đường từ Tà Dung vào khu sản xuất Chớ Tính 3, xã Tả Phìn</t>
  </si>
  <si>
    <t>Xã Trung Thu</t>
  </si>
  <si>
    <t>Nâng cấp tuyến đường nội thôn Trung Thu (Từ đầu nguồn nước thôn Trung Thu qua hội tết đến trụ sở xã)</t>
  </si>
  <si>
    <t>Nâng cấp tuyến đường nội thôn, Thôn Đề Bâu đi đến trục đường chính vàng Chua, xã Trung Thu</t>
  </si>
  <si>
    <t>Xây mới nhà Văn hóa thôn Đề Ca Hồ, xã Trung Thu</t>
  </si>
  <si>
    <t>Nâng cấp tuyến đường giao thông nội thôn Háng Cu Tâu, xã Trung Thu</t>
  </si>
  <si>
    <t>Xã Lao Xả Phình</t>
  </si>
  <si>
    <t>Nâng cấp tuyến đường giao thông cổng thôn văn hóa thôn 3 đến nhà ông Ly Sáu Thanh, xã Lao Xả Phình</t>
  </si>
  <si>
    <t>Nâng cấp đường từ nhà ông Ly A Dè ra khu sản xuất Táng Tò thôn 1 xã Lao Xả Phình</t>
  </si>
  <si>
    <t xml:space="preserve">Bê tông hóa tuyến đường Háng chở đi Đở Túa Chù thôn 3 </t>
  </si>
  <si>
    <t>Xây mới nhà văn hóa thôn Lầu Câu Phình, xã Lao Xả Phình</t>
  </si>
  <si>
    <t>Xã Tả Sìn Thàng</t>
  </si>
  <si>
    <t>Nâng cấp tuyến đường từ Háng Sùa đi Tà Dê, xã Tả Sín Thàng</t>
  </si>
  <si>
    <t>Nâng cấp tuyến đường từ Đợi Khó Sì đi Làng Sảng 2, xã Tả Sín Thàng</t>
  </si>
  <si>
    <t>Đường Làng Sảng 1 - Háng Dao Cang, xã Tả Sín Thàng</t>
  </si>
  <si>
    <t>Đường giao thông  Páo Tỉnh Làng 2 - Làng Khang xã Tả Sìn Thàng</t>
  </si>
  <si>
    <t>Xã Sín Chải</t>
  </si>
  <si>
    <t>Nâng cấp tuyến đường nội thôn Séo Mí Chải 1, xã Sín Chải</t>
  </si>
  <si>
    <t>Đường nội thôn thôn Lồng Sử Phình, xã Sín Chải</t>
  </si>
  <si>
    <t>Nâng cấp tuyến đường liên thôn từ thôn Mảng Chiềng đến thôn Chế Cu Nhe, xã Sín Chải</t>
  </si>
  <si>
    <t>Thị trấn Tủa Chùa</t>
  </si>
  <si>
    <t xml:space="preserve">Bê tông hóa đường giao thông nội thôn Huổi Lếch, thị trấn Tủa Chùa </t>
  </si>
  <si>
    <t>Nhà văn hóa thôn Nậm Bành, xã Huổi Só</t>
  </si>
  <si>
    <t>Nhà văn hóa thôn 1, xã Huổi Só</t>
  </si>
  <si>
    <t>Nhà Văn hóa thôn Bản Phô, xã Trung Thu</t>
  </si>
  <si>
    <t>Nhà văn hóa thôn Pô Ca Dao, xã Trung Thu</t>
  </si>
  <si>
    <t>Đường ra khu sản xuất thôn Đề Bâu, xã Trung Thu</t>
  </si>
  <si>
    <t>Đường Nội thôn Phi Dinh, xã Sính Phình</t>
  </si>
  <si>
    <t>Đường ra khu sản xuất thôn Vàng Chua, xã Sính phình</t>
  </si>
  <si>
    <t>Nhà Văn hóa thôn Tà Lào Cáo</t>
  </si>
  <si>
    <t>Cầu qua suối cạn thôn Tả Phìn nối giữa đường trục thôn và đường vàoTrường Tiểu học Tả Phìn, xã Tả Phìn</t>
  </si>
  <si>
    <t>Nâng cấp tuyến kênh thôn Háng Sung 2, xã Tả Phìn</t>
  </si>
  <si>
    <t>Đường ra khu sản xuất thôn Háng Sung 1, xã Tả Phìn</t>
  </si>
  <si>
    <t>Nâng đường nội thôn Háng Tơ Mang, xã Mường Báng</t>
  </si>
  <si>
    <t>Đường nội thôn Pú Ôn, xã Mường Báng</t>
  </si>
  <si>
    <t>Công trình thủy lợi thôn Phiêng Bung, xã Mường Báng</t>
  </si>
  <si>
    <t>Nâng cấp đường nội thôn Tủa Thàng, từ nhà Ông Giàng sáu Cha, đến nhà ông Thào A Súa xã Tủa Thàng</t>
  </si>
  <si>
    <t>Đường giao thông nội thôn Phi Giàng 2 xã Tủa Thàng</t>
  </si>
  <si>
    <t>Nâng cấp sửa chữa thuỷ lợi thôn Làng Vùa xã Tủa Thàng</t>
  </si>
  <si>
    <t>Đường từ Nhà ông Dùa đến Nhà Ông Giàng Bản Đun, xã Mường Đun</t>
  </si>
  <si>
    <t>37</t>
  </si>
  <si>
    <t xml:space="preserve">Đường Trung tâm xã Mường Đun- bản Hột </t>
  </si>
  <si>
    <t>Chợ Huổi Lóng xã Huổi Só</t>
  </si>
  <si>
    <t>Bổ sung, nâng cấp các trường Tiểu học và THCS trên địa bàn xã Tủa Thàng</t>
  </si>
  <si>
    <t>Bổ sung, nâng cấp các trường Tiểu học và THCS trên địa bàn xã Sính Phình</t>
  </si>
  <si>
    <t>Bổ sung, nâng cấp trường Tiểu học Xá Nhè, xã Xá Nhè</t>
  </si>
  <si>
    <t xml:space="preserve">Bổ sung, nâng cấp các trường Tiểu học và THCS trên địa bàn xã Trung Thu </t>
  </si>
  <si>
    <t>Bổ sung, nâng cấp trường Tiểu học và THCS Lao Xả Phình, xã Lao Xả Phình</t>
  </si>
  <si>
    <t>Bổ sung, nâng cấp các trường Tiểu học và THCS trên địa bàn xã Tả Phìn</t>
  </si>
  <si>
    <t>Bổ sung, nâng cấp trường Tiểu học Tả Sìn Thàng, xã Tả Sìn Thàng</t>
  </si>
  <si>
    <t>Bổ sung, nâng cấp các trường Tiểu học và THCS trên địa bàn xã Sín Chải</t>
  </si>
  <si>
    <t>Bổ sung, nâng cấp các trường Tiểu học và THCS trên địa bàn xã Mường Đun</t>
  </si>
  <si>
    <t>B9</t>
  </si>
  <si>
    <t>Nước sinh hoạt bản Huổi Po xã Na Cô Sa</t>
  </si>
  <si>
    <t>Nước sinh hoạt bản Nộc Cốc 1  xã Vàng Đán</t>
  </si>
  <si>
    <t>Nước sinh hoạt trung tâm xã Nà Hỳ</t>
  </si>
  <si>
    <t xml:space="preserve">Nước sinh hoạt Nậm Nhừ 1, trung tâm xã Nậm Nhừ </t>
  </si>
  <si>
    <t>1)</t>
  </si>
  <si>
    <t>Đường giao thông liên bản, nội bản</t>
  </si>
  <si>
    <t>Đường vào bản Huổi Tang xã Nậm Tin</t>
  </si>
  <si>
    <t xml:space="preserve">Đường nội bộ bản Na Cô Sa 1, xã Na Cô Sa </t>
  </si>
  <si>
    <t>Đường bê tông nội bộ bản Nậm Nhừ Con  xã Nà Khoa</t>
  </si>
  <si>
    <t>Đường bê tông từ nhóm 1 đến nhóm 2 bản Nậm Chua, xã Chà Tở</t>
  </si>
  <si>
    <t>Đường bê tông nội bộ bản Nậm Chua 1 xã Nậm Nhừ</t>
  </si>
  <si>
    <t>Câu qua suối bản Nậm Chua 1, xã Nậm Nhừ</t>
  </si>
  <si>
    <t>Cầu, đường bản Mo Công, xã Phìn Hồ</t>
  </si>
  <si>
    <t>Đường bê tông nội bộ bản Huổi Nỏong  xã Nậm Khăn</t>
  </si>
  <si>
    <t>Đường bê tông nội bản Nậm Tin 2, xã Nậm Tin</t>
  </si>
  <si>
    <t>Cầu qua suối Nậm Khăn, xã Nậm Khăn, huyện Nậm Pồ</t>
  </si>
  <si>
    <t>Cầu, đường từ khu trung tâm huyện sang khu tái định cư và Trường PTDTNT THPT Nậm Pồ, huyện Nậm Pồ</t>
  </si>
  <si>
    <t>Văn hóa, xã hội, thể thao</t>
  </si>
  <si>
    <t>Nhà văn hóa các bản (07 bản), xã Si Pa Phìn</t>
  </si>
  <si>
    <t>Nhà văn hóa các bản (07 bản), xã Nà Hỳ</t>
  </si>
  <si>
    <t>Nhà văn hóa các bản (07 bản), xã Nà Khoa</t>
  </si>
  <si>
    <t>Nhà văn hóa các bản (02 bản), Chà Cang</t>
  </si>
  <si>
    <t>Nhà văn hóa các bản (06 bản), Phìn Hồ</t>
  </si>
  <si>
    <t>Nhà văn hóa các bản (03 bản), Vàng Đán</t>
  </si>
  <si>
    <t>Nhà văn hóa các bản (06 bản), Nà Bủng</t>
  </si>
  <si>
    <t>Nhà văn hóa các bản (06 bản), Nậm Chua</t>
  </si>
  <si>
    <t>Nhà Văn hóa các bản (04 bản) xã Na Cô Sa</t>
  </si>
  <si>
    <t>Nhà văn hóa các bản (04 bản) xã Nậm Khăn</t>
  </si>
  <si>
    <t>Nhà văn hóa cac bản (04 bản) xã Nậm Nhừ</t>
  </si>
  <si>
    <t>Nhà văn hóa các bản (09 bản) xã Chà Tở</t>
  </si>
  <si>
    <t>Nhà văn hóa cac bản (03 bản) xã Pa Tần</t>
  </si>
  <si>
    <t>Nhà văn hóa các bản (04 bản) xã Nậm Tin</t>
  </si>
  <si>
    <t>2)</t>
  </si>
  <si>
    <t>Nâng cấp đường Nà Khoa - Nậm Nhừ</t>
  </si>
  <si>
    <t>Nâng cấp đừng vào bản Huổi Khương xã Pa Tần</t>
  </si>
  <si>
    <t xml:space="preserve">Đường bê tông nội bộ bản Huổi Cơ Dạo,Lai Khoang, Nà Hỳ 1,2 xã Nà Hỳ </t>
  </si>
  <si>
    <t>Đường bê tông liên bản Nà Hỳ 3 - Nà Hỳ 2 xã Nà Hỳ</t>
  </si>
  <si>
    <t>Xây dựng Chợ Trung tâm xã Phìn Hồ</t>
  </si>
  <si>
    <t>Xây dựng Chợ trung tâm xã Vàng Đán</t>
  </si>
  <si>
    <t>Xây dựng Chợ trung tâm xã Nà Hỳ</t>
  </si>
  <si>
    <t>Trường  PTDTBT THCS Na Co Sa, xã Na Co Sa</t>
  </si>
  <si>
    <t>Trường  PTDTBT tiểu học Nà Hỳ số 2, xã Nà Hỳ</t>
  </si>
  <si>
    <t>Trường PTDTBT TH Nà Khoa</t>
  </si>
  <si>
    <t>Trường  PTDTBT TH Tân Phong , Pa Tần</t>
  </si>
  <si>
    <t>Trường PTDTBT TH Na Cô Sa</t>
  </si>
  <si>
    <t>Trường PTDTBT TH Phìn Hồ</t>
  </si>
  <si>
    <t>Trường  PTDTBT TH Nậm Nhừ</t>
  </si>
  <si>
    <t>Trường THCS Nà Khoa, Vàng Đán</t>
  </si>
  <si>
    <t>B10</t>
  </si>
  <si>
    <t>Hệ thống nước sinh hoạt bản Hô Nậm Cản xã Lay Nưa</t>
  </si>
  <si>
    <t>Hệ thống nước sinh hoạt bản Hô Huổi Luông xã Lay Nưa</t>
  </si>
  <si>
    <t>Hệ thống nước sinh hoạt bản Huổi Luân xã Lay Nưa</t>
  </si>
  <si>
    <t>Nước sinh hoạt Điểm ĐCĐC Hô Nậm Cản, xã Lay Nưa,</t>
  </si>
  <si>
    <t>Hệ thống nước sinh hoạt bản Huổi Min phường Sông Đà</t>
  </si>
  <si>
    <t xml:space="preserve">Đường giao thông lên bản Huổi Min, phường Sông Đà </t>
  </si>
  <si>
    <t>Đường giao thông bản Huổi Luân, xã Lay Nưa thị xã Mường Lay (giai đoan II)</t>
  </si>
  <si>
    <t>Chưa phân bổ</t>
  </si>
  <si>
    <t>Ban Dân tộc</t>
  </si>
  <si>
    <t>Sở Y tế</t>
  </si>
  <si>
    <t>Sở Thông tin và TT</t>
  </si>
  <si>
    <t>Sở Văn hóa TT&amp;DL</t>
  </si>
  <si>
    <t>Sở Giáo dục và đào tạo</t>
  </si>
  <si>
    <t>TỔNG CỘNG</t>
  </si>
  <si>
    <t>ĐƠN VỊ CẤP TỈNH</t>
  </si>
  <si>
    <t>Trụ sở xã Nà Tòng</t>
  </si>
  <si>
    <t xml:space="preserve">Trụ sở xã Chiềng Đông </t>
  </si>
  <si>
    <t>Trụ sở xã Quài Cang</t>
  </si>
  <si>
    <t>Nhà văn hóa xã Pú Nhung</t>
  </si>
  <si>
    <t>Nhà văn hóa xã Chiềng Sinh</t>
  </si>
  <si>
    <t>Nhà văn hóa xã Nà Tòng</t>
  </si>
  <si>
    <t>Nhà văn hóa xã Rạng Đông</t>
  </si>
  <si>
    <t>Nhà văn hóa xã Ta Ma</t>
  </si>
  <si>
    <t>Đường từ bản Nôm đi bản Hua Nạ</t>
  </si>
  <si>
    <t>Trường PTDTBT THCS Ta Ma</t>
  </si>
  <si>
    <t>Đầu tư cơ sở hạ tầng Trường PTDT bán trú Tiểu học và THCS Tìa Dình, xãTìa Dình</t>
  </si>
  <si>
    <t>* Dự án tiếp chi</t>
  </si>
  <si>
    <t>Đường giao thông bản Yên - Thẳm Xả xã Mường Thín</t>
  </si>
  <si>
    <t>Đường giao thông từ bản Cộng đến bản Phang xã Chiềng Đông</t>
  </si>
  <si>
    <t>Đường giao thông từ ngãn ba Pa Cá đến bản Nậm Cá xã Nà Sáy</t>
  </si>
  <si>
    <t>Điểm trường mầm non Chiềng Ban xã Mùn Chung</t>
  </si>
  <si>
    <t>Đường Nậm Cá - Hồng Lực xã Nà Sáy</t>
  </si>
  <si>
    <t>Đường bản Hán xã Quài Cang</t>
  </si>
  <si>
    <t xml:space="preserve">Bản đặc biệt khó khăn (01 bản) Đường nội bản Dửn - Giai đoạn 2 </t>
  </si>
  <si>
    <t>Nhà văn hoá bản Co Đứa xã Mường Khong</t>
  </si>
  <si>
    <t>* Dự án đầu tư giai đoạn 2021-2025</t>
  </si>
  <si>
    <t>Đường QL6 - Khu du lịch tâm linh đèo Pha Đin, xẫ Tỏa Tình</t>
  </si>
  <si>
    <t>Đường từ TT xã Pú Xi - bản Hua Mùn</t>
  </si>
  <si>
    <t>Đường từ ngã ba đi Nà Đắng - bản Trạm Củ xã Ta Ma</t>
  </si>
  <si>
    <t>Các hạng mục còn lại Dự án Dự án bố trí ổn định dân cư vùng thiên tai bản Mường tỉnh A xã Xa Dung, huyện Điện Biên Đông</t>
  </si>
  <si>
    <t>Các hạng mục còn lại Dự án bố trí dân cư Khu Nà Nghịu trong, xã Phì Nhừ , huyện Điện Biên Đông</t>
  </si>
  <si>
    <t>Các hạng mục còn lại Dự án di chuyển dân và trung tâm hành chính xã Tìa Dình, huyện Điện Biên Đông ra khỏi vùng có nguy cơ sạt lở  xã Tìa Dình, huyện Điện Biên Đông</t>
  </si>
  <si>
    <t>Các hang mục còn lại của dự án di chuyển dân cư Huổi Thẩu Đeng, bản Nậm Nèn 1, bản Nậm Nèn 2, xã Pa Ham</t>
  </si>
  <si>
    <t>Các hạng mục còn lại Dự án ổn định dân cư vùng ĐBKK bản Ma Lù Thàng, xã Huổi Lèng</t>
  </si>
  <si>
    <t>Các hạng mục còn lại Dự án bố trí ổn định dân cư vùng biên giới đặc biệt khó khăn bãi nước rùa, bản Hồ Chim 1 xã Ma Thì Hồ huyện Mường Chà</t>
  </si>
  <si>
    <t xml:space="preserve">Các hạng mục còn laị Dự án di chuyển dân ra khỏi vùng thiên tai Bản Huổi Tóong 1, xã Huổi Lèng, huyện Mường Chà </t>
  </si>
  <si>
    <t>Đầu tư cơ sở hạ tầng Trường Tiểu học số 2 Pá Khoang xã Pá Khoang</t>
  </si>
  <si>
    <t>Đầu tư cơ sở hạ tầng Trường Tiểu học Võ Nguyên Giáp xã Pá Khoang</t>
  </si>
  <si>
    <t>Đường nội bộ dự án bố trí ổn định dân cư vùng thiên tai bản Pa Xa Xá</t>
  </si>
  <si>
    <t>Các dự án thành  còn còn dự án bố trí ổn định dân cư vùng thiên tai bản Pa Xa Xá</t>
  </si>
  <si>
    <t>Các dự án thành phần còn lại của Dự án đầu tư di chuyển bảo Huổi Só xã Huổi Só, huyện Tủa Chùa</t>
  </si>
  <si>
    <t>Nâng cấp đường, cầu bê tông các bản xã Nà Bủng, huyện Nậm</t>
  </si>
  <si>
    <t>B11</t>
  </si>
  <si>
    <t>Dự án 7: Chăm sóc sức khỏe cho nhân dân</t>
  </si>
  <si>
    <t>Trạm Y tế xã Nà Hỳ huyện Nậm Pồ</t>
  </si>
  <si>
    <t>Trạm Y tế xã Xa Lông huyện Mường Chà</t>
  </si>
  <si>
    <t>Trung tâm y tế huyện Điện Biên Đông</t>
  </si>
  <si>
    <t>Trung tâm Y tế huyện Mường Nhé</t>
  </si>
  <si>
    <t>B12</t>
  </si>
  <si>
    <t>Xã khu vực III &amp; ATK</t>
  </si>
  <si>
    <t>Phòng quản lý HSBT</t>
  </si>
  <si>
    <t>Nhà kho chứa lương thực</t>
  </si>
  <si>
    <t>Bổ sung cơ sở vật chất trường PTDTNT tỉnh Điện Biên</t>
  </si>
  <si>
    <t>Bổ sung cơ sở vật chất trường PTDTNT huyện Mường Chà.</t>
  </si>
  <si>
    <t>B13</t>
  </si>
  <si>
    <t>SỞ VĂN HÓA THỂ THAO VÀ DU LỊCH</t>
  </si>
  <si>
    <t>Bảo tồn bản văn hóa truyền thống dân tộc Mông, Thôn Sín Sủ II, Xã Xá Nhè, Huyện Tủa Chìa (bảo tồn văn hóa vật thể: kiến trúc; công cụ lao động, cảnh quan văn hóa truyền thống....)</t>
  </si>
  <si>
    <t xml:space="preserve">Bảo tồn tôn tạo di tích Tháp Mường Luân, huyện Điện Biên Đông, tỉnh Điện Biên (Xây dựng phục dựng chùa, Kè bên đường, Hệ thống đường vào...) </t>
  </si>
  <si>
    <t xml:space="preserve">Bảo tồn, tôn tạo di tích Tháp Chiềng Sơ, Huyện Điện Biên Đông, tỉnh Điện Biên </t>
  </si>
  <si>
    <t>Hỗ trợ đầu tư các điểm đến du lịch trên địa bàn Thành phố Điện Biên Phủ và huyện Điện Biên</t>
  </si>
  <si>
    <t>B14</t>
  </si>
  <si>
    <t>BAN DÂN TỘC TỈNH</t>
  </si>
  <si>
    <t>Đầu tư xây dựng 04 nhà văn hóa phục vụ nhóm dân tộc tộc thiểu số còn nhiều khó khăn và khó khăn đặc thù</t>
  </si>
  <si>
    <t>B15</t>
  </si>
  <si>
    <t>SỞ THÔNG TIN VÀ TRUYỀN THÔNG</t>
  </si>
  <si>
    <t>Hệ thống ứng dụng Công nghệ thông tin cấp xã</t>
  </si>
  <si>
    <t>(Tờ trình số    /TTr-SKHĐT  ngày   7   //2022 của Sở Kế hoạch và Đầu tư)</t>
  </si>
  <si>
    <t>VỐN ĐỐI ỨNG CÂN ĐỐI NGÂN SÁCH ĐỊA PHƯƠNG</t>
  </si>
  <si>
    <t>C</t>
  </si>
  <si>
    <t>Đường bê tông nội bản Nậm Tin 1, xã Nậm Tin</t>
  </si>
  <si>
    <t>Đường bê tông nội bản Nậm Chua 4,5</t>
  </si>
  <si>
    <t>Số quyết định; ngày, tháng, năm ban hành</t>
  </si>
  <si>
    <t>STT</t>
  </si>
  <si>
    <t>Danh mục dự án</t>
  </si>
  <si>
    <t>Tuyến đường từ Sính Phình - Trung Thu - Lao Xả Phình - Tả Sìn Thàng (Trung tâm xã Trung Thu đi Bản Phô- Cáng Phình), huyện Tủa Chùa</t>
  </si>
  <si>
    <t>Cải tạo, nâng cấp Trung tâm y tế huyện Điện Biên Đông</t>
  </si>
  <si>
    <t>Cải tạo, nâng cấp Trung tâm Y tế huyện Mường Nhé</t>
  </si>
  <si>
    <t>Dự án đã hoàn thành còn thiếu vốn chuyển tiếp từ giai đoạn 2016-2020 sang</t>
  </si>
  <si>
    <t>Trường mầm non Sa lông, xã Sa lông (Chương trình 275)</t>
  </si>
  <si>
    <t>Đường giao thông bản Sa Lông 2 - bản Sa Lông 3 xã Sa Lông, huyện Mường Chà (Chương trình 275)</t>
  </si>
  <si>
    <t>Dự án khởi công mới giai đoạn 2021-2025</t>
  </si>
  <si>
    <t>Nâng cấp đừng vào bản Huổi Khương xã Pa Tần, huyện Nậm Pồ</t>
  </si>
  <si>
    <t>Đường bê tông nội bộ bản Huổi Cơ Dạo,Lai Khoang, Nà Hỳ 1,2 xã Nà Hỳ, huyện Nậm Pồ</t>
  </si>
  <si>
    <t>Đường bê tông liên bản Nà Hỳ 3 - Nà Hỳ 2 xã Nà Hỳ, huyện Nậm Pồ</t>
  </si>
  <si>
    <t>Trường  PTDTBT THCS Na Co Sa, xã Na Co Sa, huyện Nậm Pồ</t>
  </si>
  <si>
    <t>Trường  PTDTBT tiểu học Nà Hỳ số 2, xã Nà Hỳ, huyện Nậm Pồ</t>
  </si>
  <si>
    <t>ĐƠN VỊ CẤP HUYỆN</t>
  </si>
  <si>
    <t>A1</t>
  </si>
  <si>
    <t>A2</t>
  </si>
  <si>
    <t>AA</t>
  </si>
  <si>
    <t>A3</t>
  </si>
  <si>
    <t>Dự án di chuyển dân bản Tìa Dình xuống bản chua Ta xã Tìa Dình, huyện Điện Biện</t>
  </si>
  <si>
    <t>VỐN NGÂN SÁCH TRUNG ƯƠNG VÀ VỐN KHÁC</t>
  </si>
  <si>
    <t>BB</t>
  </si>
  <si>
    <t>Vốn NSTW năm  2022 chưa phân bổ</t>
  </si>
  <si>
    <t>Hệ thống kênh nội đồng công trình hồ Nậm Ngám - Pú Nhi, huyện Điện Biên Đông</t>
  </si>
  <si>
    <t>Kè chống sạt lở suối Huổi Luông, thôn bản Hột, xã Mường Đun, huyện Tủa Chùa</t>
  </si>
  <si>
    <t xml:space="preserve">Các xã, thôn thực hiện theo Quyết định số 652/QĐ-TTg ngày 28/5/2022 </t>
  </si>
  <si>
    <t>Các xã còn lại</t>
  </si>
  <si>
    <t>I.1</t>
  </si>
  <si>
    <t xml:space="preserve">Các xã thực hiện theo Quyết định số 652/QĐ-TTg ngày 28/5/2022 </t>
  </si>
  <si>
    <t xml:space="preserve">Các thôn thực hiện theo Quyết định số 652/QĐ-TTg ngày 28/5/2022 </t>
  </si>
  <si>
    <t>Các thôn còn lại</t>
  </si>
  <si>
    <t>a1)</t>
  </si>
  <si>
    <t xml:space="preserve">* </t>
  </si>
  <si>
    <t>Xã Mường Mươn</t>
  </si>
  <si>
    <t>Xã Sa Lông</t>
  </si>
  <si>
    <t>Đường giao thông Km8+150 (đường QL12 - Hừa Ngài) - bản Thèn Pả, xã Sa Lông (Chương trình 275)</t>
  </si>
  <si>
    <t>Xã Nậm Nèn</t>
  </si>
  <si>
    <t>Xã Pa Ham</t>
  </si>
  <si>
    <t>a1.1</t>
  </si>
  <si>
    <t>Kế hoạch vốn giai đoạn 2021-2025</t>
  </si>
  <si>
    <t>a2)</t>
  </si>
  <si>
    <t>Đường giao thông bản Huổi Sáy – bản Púng Trạng, xã Mường Tùng (chương trình 135)</t>
  </si>
  <si>
    <t>Đường đi bản Huổi Điết - bản Nậm Piền - bản Đán Đanh xã Mường Tùng, huyện Mường Chà (Chương trình 275)</t>
  </si>
  <si>
    <t>a2.1</t>
  </si>
  <si>
    <t>a2.2</t>
  </si>
  <si>
    <t>a2</t>
  </si>
  <si>
    <t>Xã Pá Khoang</t>
  </si>
  <si>
    <t xml:space="preserve"> Xã Búng Lao</t>
  </si>
  <si>
    <t>Các xã, thôn thực hiện theo Quyết định số 652/QĐ-TTg ngày 28/5/2022</t>
  </si>
  <si>
    <t>Các thôn thực hiện theo Quyết định số 652/QĐ-TTg ngày 28/5/2022</t>
  </si>
  <si>
    <t>Xã Mường Đun</t>
  </si>
  <si>
    <t xml:space="preserve">a2) </t>
  </si>
  <si>
    <t>DỰ ÁN 5: Phát triển giáo dục đào tạo nâng cao chất lượng nguồn nhân lực</t>
  </si>
  <si>
    <t>b</t>
  </si>
  <si>
    <t>Xã Nà Hỳ</t>
  </si>
  <si>
    <t>Xã Chà Cang</t>
  </si>
  <si>
    <t>Các xã thực hiện theo Quyết định số 652/QĐ-TTg</t>
  </si>
  <si>
    <t>Bổ sung, nâng cấp Trường THCS Nà Nhạn xã Nà Nhạn</t>
  </si>
  <si>
    <t>Xã Na Son</t>
  </si>
  <si>
    <t>Xã Pu Nhi</t>
  </si>
  <si>
    <t>Xã Mường Luân</t>
  </si>
  <si>
    <t>Xã Luân Giói</t>
  </si>
  <si>
    <t>Xã Noong U</t>
  </si>
  <si>
    <t>Xã Pa Thơm</t>
  </si>
  <si>
    <t>Xã Mường Pồn</t>
  </si>
  <si>
    <t>Xã Phu Luông</t>
  </si>
  <si>
    <t>Xã Hẹ Muông</t>
  </si>
  <si>
    <t>Xã Na Ư</t>
  </si>
  <si>
    <t>Các xã  thực hiện theo Quyết định 652/QĐ-TTg ngày 28/5/2022</t>
  </si>
  <si>
    <t>1.1.1</t>
  </si>
  <si>
    <t>Các xã thực hiện theo Quyết định số 652/QĐ-TTg ngày 28/5/2022</t>
  </si>
  <si>
    <t xml:space="preserve">c) </t>
  </si>
  <si>
    <t>Xá Pá Khoang</t>
  </si>
  <si>
    <t>1.1.2</t>
  </si>
  <si>
    <t>Cá bản thực hiện theo Quyết định số 652/QĐ-TTg ngày 28/5/2022</t>
  </si>
  <si>
    <t>( Thôn thuộc xã Mường Luân huyện Chưa thống nhất)</t>
  </si>
  <si>
    <t xml:space="preserve">d) </t>
  </si>
  <si>
    <t>Xã Mường Thín</t>
  </si>
  <si>
    <t>Xã Chiềng Đông</t>
  </si>
  <si>
    <t>Xã Nà Sáy</t>
  </si>
  <si>
    <t>Xã Chiềng Sinh</t>
  </si>
  <si>
    <t>Xã Quài Tở</t>
  </si>
  <si>
    <t>Xã Quài Cang</t>
  </si>
  <si>
    <t>Xã Quài Nưa</t>
  </si>
  <si>
    <t>Xã Pú Nhung</t>
  </si>
  <si>
    <t>Xã Mường Mùn</t>
  </si>
  <si>
    <t xml:space="preserve">Bản Dửn Xã Chiềng Sinh </t>
  </si>
  <si>
    <t>Các bản thực hiện theo Quyết định số 652/QĐ-TTg ngày 28/5/2022</t>
  </si>
  <si>
    <t>Nâng cấp mặt đường từ trung tâm huyện đi xã Nặm Lịch (đoạn từ Km37 QL279 - xã Nặm Lịch)</t>
  </si>
  <si>
    <t>VIII</t>
  </si>
  <si>
    <t>IX</t>
  </si>
  <si>
    <t>Đường giao thông từ ngã ba Pa Cá đến bản Nậm Cá xã Nà Sáy</t>
  </si>
  <si>
    <t>Tổng số tất cả các nguồn vốn</t>
  </si>
  <si>
    <t>Trong đó</t>
  </si>
  <si>
    <t xml:space="preserve">Vốn đối ứng CĐNSĐP 5% cấp huyện </t>
  </si>
  <si>
    <t>VỐN ĐỐI ỨNG CÂN ĐỐI NGÂN SÁCH ĐỊA PHƯƠNG CẤP TỈNH QUẢN LÝ</t>
  </si>
  <si>
    <t>Vốn NSĐP 
(huyện đối ứng)</t>
  </si>
  <si>
    <t>Trong đó: Vốn NSTW</t>
  </si>
  <si>
    <t>Tổng mức đầu tư</t>
  </si>
  <si>
    <t>Lũy kế vốn bố trí đến năm 2020</t>
  </si>
  <si>
    <t>80000</t>
  </si>
  <si>
    <t>Vốn NSĐP
(tỉnh đối ứng)</t>
  </si>
  <si>
    <t>QĐ số 202/QĐ-UBND ngày 30/10/2017 của UBND huyện Tuần Giáo</t>
  </si>
  <si>
    <t>QĐ số 205/QĐ-UBND ngày 30/10/2017</t>
  </si>
  <si>
    <t>QĐ số 206/QĐ-UBND ngày 30/10/2017</t>
  </si>
  <si>
    <t>QĐ số 142/QĐ-UBND ngày 21/10/2019</t>
  </si>
  <si>
    <t>QĐ số 71a/QĐ-UBND ngày 30/10/2019 của UBND xã Chiềng Sinh</t>
  </si>
  <si>
    <t>QĐ số 203/QĐ-UBND ngày 23/10/2017</t>
  </si>
  <si>
    <t>QĐ số 79a/QĐ-UBND ngày 30/10/2019 của UBND xã Quài Cang</t>
  </si>
  <si>
    <t>Quyết định đầu tư dự án  hoặc dự kiến  đầu tư dự án</t>
  </si>
  <si>
    <t>CHI TIÉT CÁC ĐƠN VỊ</t>
  </si>
  <si>
    <t xml:space="preserve">Tổng số ( tất cả các nguồn vốn) </t>
  </si>
  <si>
    <t>118 QĐ-UBND ngày 20/1/2022</t>
  </si>
  <si>
    <t>115 QĐ-UBND ngày 20/1/2022</t>
  </si>
  <si>
    <t>219/QĐ-UBND ngày 07/02/2022</t>
  </si>
  <si>
    <t>361/QĐ-UBND ngày 22/02/2022</t>
  </si>
  <si>
    <t>117/QĐ-UBND ngày 20/01/2022</t>
  </si>
  <si>
    <t>223/QĐ-UBND ngày 07/2/2022</t>
  </si>
  <si>
    <t>Quyết định số 220, ngày 07/2/2022</t>
  </si>
  <si>
    <t>3258 QĐ/UBND ngày 17/12/2021</t>
  </si>
  <si>
    <t>Số 3236/QĐ-UBND ngày 14/12/2021</t>
  </si>
  <si>
    <t>Quyết định số 1709-20/9/2021</t>
  </si>
  <si>
    <t>735-01/
8/2019</t>
  </si>
  <si>
    <t>986 -30/
10/2018</t>
  </si>
  <si>
    <t>870-28/5/2021</t>
  </si>
  <si>
    <t>235 ngày 08/02/2022</t>
  </si>
  <si>
    <t>3229 ngày 14/12/2021</t>
  </si>
  <si>
    <t>3363 ngày 30/12/2021</t>
  </si>
  <si>
    <t>3364 ngày 30/12/2021</t>
  </si>
  <si>
    <t>Quyết định số 116/QĐ-UBND ngày 20/01/2022</t>
  </si>
  <si>
    <t>Quyết định số 221/QĐ-UBND ngày 7/2/2022</t>
  </si>
  <si>
    <t>Quyết định số 3331/QĐ-UBND ngày 27/12/2021</t>
  </si>
  <si>
    <t>2046/QĐ-UBND ngày 12/11/2021</t>
  </si>
  <si>
    <t>Nguồn vốn cấp tỉnh quản lý</t>
  </si>
  <si>
    <t>Nguồn vốn cấp huyện quản lý</t>
  </si>
  <si>
    <t>Số 3237/QĐ-UBND ngày 14/12/2021</t>
  </si>
  <si>
    <t>X</t>
  </si>
  <si>
    <t xml:space="preserve">TỔNG HỢP PHÂN BỔ VỐN THỰC HIỆN NHIỆM THEO QUYẾT ĐỊNH SỐ 652/QĐ-TTG NGÀY 28/5/2022 CỦA THỦ TƯỚNG CHÍNH PHỦ </t>
  </si>
  <si>
    <t>B1.1</t>
  </si>
  <si>
    <t>B1.2</t>
  </si>
  <si>
    <t>B2.1</t>
  </si>
  <si>
    <t>B2.2</t>
  </si>
  <si>
    <t>B2.3</t>
  </si>
  <si>
    <t>B2.4</t>
  </si>
  <si>
    <t>B2.5</t>
  </si>
  <si>
    <t>B2.6</t>
  </si>
  <si>
    <t>B2.7</t>
  </si>
  <si>
    <t>B2.8</t>
  </si>
  <si>
    <t>B2.9</t>
  </si>
  <si>
    <t>3342/QĐ-UBND ngày 29/12/2021</t>
  </si>
  <si>
    <t>Cấp tỉnh</t>
  </si>
  <si>
    <t>Cấp huyện</t>
  </si>
  <si>
    <t>222 QĐ-UBND ngày 07/2/2022</t>
  </si>
  <si>
    <t>2047 QĐ-UBND ngày 12/11/2021</t>
  </si>
  <si>
    <t>1994 QĐ-UBND ngày 03/11/2021</t>
  </si>
  <si>
    <t>1650 QĐ-UBND ngày  08/9/2021</t>
  </si>
  <si>
    <t>1678 QĐ-UBND ngày 14/9/2021</t>
  </si>
  <si>
    <t>3390/QĐ- UBND  ngày 31/12/2021</t>
  </si>
  <si>
    <t>3389/QĐ- UBND  ngày 31/12/2021</t>
  </si>
  <si>
    <t>3207/QĐ- UBND  ngày 10/12/2021</t>
  </si>
  <si>
    <t>3206/QĐ- UBND  ngày 10/12/2021</t>
  </si>
  <si>
    <t>3204/QĐ- UBND  ngày 10/12/2021</t>
  </si>
  <si>
    <t>3391/QĐ- UBND  ngày 31/12/2021</t>
  </si>
  <si>
    <t>3205/QĐ- UBND  ngày 10/12/2021</t>
  </si>
  <si>
    <t>3203/QĐ- UBND  ngày 10/12/2021</t>
  </si>
  <si>
    <t>1870 QĐ-UBND ngày 15/10/2021</t>
  </si>
  <si>
    <t>Trường phổ thông DTNT THPT huyện Nậm Pồ</t>
  </si>
  <si>
    <t>1032/QĐ-UBND 24/10/2019</t>
  </si>
  <si>
    <t>Cải tạo, nâng cấp trường Tiểu học số 1 xã Pá Khoang, TP ĐBP</t>
  </si>
  <si>
    <t>576/QĐ-UBND 19/4/2021</t>
  </si>
  <si>
    <t>Nâng cấp trường PTDTBT THCS Leng Su Sìn xã Leng Su Sìn</t>
  </si>
  <si>
    <t>1515/QĐ-UBND 31/12/2020;  434/QĐ-UBND 31/3/2021</t>
  </si>
  <si>
    <t>Sửa chữa, nâng cấp đường Háng Lìa, Tìa Dình, huyện ĐBĐ</t>
  </si>
  <si>
    <t>1365/QĐ-UBND 30/7/2021</t>
  </si>
  <si>
    <t>863/QĐ-UBND ngày 28/5/2021</t>
  </si>
  <si>
    <t>864/QĐ-UBND ngày 28/5/2021</t>
  </si>
  <si>
    <t>828 QĐ-UBND ngày 27/5/2021</t>
  </si>
  <si>
    <t>1117/QĐ-UBND ngày 30/6/2022</t>
  </si>
  <si>
    <t xml:space="preserve">Dự án di chuyển dân ra khỏi vùng thiên tai Bản Huổi Tóong 1, 2 xã Huổi Lèng, huyện Mường Chà </t>
  </si>
  <si>
    <t>3380-30/
10/2018</t>
  </si>
  <si>
    <t>1002-30/
10/2018</t>
  </si>
  <si>
    <t>Đường vào bản Ma Lù Thàng 2, xã Huổi Lèng</t>
  </si>
  <si>
    <t>Nâng cấp, sửa chữa Trường PTDTBT THCS Ma Thì Hồ xã Ma Thì Hồ (phòng học, phòng nội trú, phòng chức năng và các công trình phụ trợ)</t>
  </si>
  <si>
    <t>Nâng cấp, sửa chữa trường PTDTBT THCS Hừa Ngài, xã Hừa Ngài (phòng học, phòng nội trú, phòng chức năng và các công trình phụ trợ)</t>
  </si>
  <si>
    <t>Xã Si Pa Phìn ( Sở Kế hoạch đề xuất)</t>
  </si>
  <si>
    <t>Xã Phìn Hồ ( Sở Kế hoạch đề xuất)</t>
  </si>
  <si>
    <t>VỐN CHƯA ĐỦ ĐIỀU KIỆN PHÂN BỔ CHI TIẾT</t>
  </si>
  <si>
    <t>Dự kiến phân bổ 19.391 triệu đông</t>
  </si>
  <si>
    <t>Dự kiến phân bổ 14.000 triệu đồng</t>
  </si>
  <si>
    <t>Dự kiến phân bổ 25.574 triệu đồng</t>
  </si>
  <si>
    <t>A4</t>
  </si>
  <si>
    <t xml:space="preserve"> Đầu tư CSHT</t>
  </si>
  <si>
    <t xml:space="preserve">Vốn đối ứng CĐNSĐP </t>
  </si>
  <si>
    <t>BIỂU 1A</t>
  </si>
  <si>
    <t>VÙNG ĐỒNG BÀO DÂN TỘC THIỂU SỐ VÀ MIỀN NÚI</t>
  </si>
  <si>
    <t>Dự kiến phân bổ 12.516 triệu đồng</t>
  </si>
  <si>
    <t>Dự kiến phân bổ 4.500 triệu đồng</t>
  </si>
  <si>
    <t>Đường Nậm Vì- Nậm Sin, xã Nậm Vì</t>
  </si>
  <si>
    <t>Quyết định số 1998/QĐ-UBND ngày 3/11/2021</t>
  </si>
  <si>
    <t>Kế hoạch vốn năm 2022 ( bao gồm vốn năm 2021)</t>
  </si>
  <si>
    <t>Các dự án dự kiến phần bổ sẽ được phân bổ chi tiết sau khi có Quyết định đầu tư dự án</t>
  </si>
  <si>
    <t>Số:  1122 /QĐ-UBND ngày 30/6/  2022</t>
  </si>
  <si>
    <t>Số:  1123 /QĐ-UBND ngày 30/6/  2022</t>
  </si>
  <si>
    <t>Số:  1124 /QĐ-UBND ngày 30/6/  2022</t>
  </si>
  <si>
    <t>Số 1127 /QĐ-UBND ngày 30/6/2022</t>
  </si>
  <si>
    <t>Nhà công vụ và phòng ở nội trú trường PTDTBT Tiểu học Ma Thì Hồ, huyện Mường Chà</t>
  </si>
  <si>
    <t>Nhà công vụ và phòng ở nội trú trường PTDTBT Tiểu học Nậm He, huyện Mường Chà</t>
  </si>
  <si>
    <t>Nhà công vụ và phòng ở nội trú trường PTDTBT Tiểu học Hừa Ngài, huyện Mường Chà</t>
  </si>
  <si>
    <t>Dự kiến phân bổ 5.642 triệu đồng</t>
  </si>
  <si>
    <t>Dự kiến phân bổ 3.060 triệu đồng</t>
  </si>
  <si>
    <t>Dự kiên phân bổ 4.080 triệu đồng</t>
  </si>
  <si>
    <t>645a -  04/7/2019</t>
  </si>
  <si>
    <t xml:space="preserve"> KẾ HOẠCH ĐẦU TƯ CÔNG NĂM 2022 THỰC HIỆN CHƯƠNG TRÌNH MỤC TIÊU QUỐC GIA PHÁT TRIỂN KINH TẾ - XÃ HỘI </t>
  </si>
  <si>
    <t>(kèm theo Nghị quyết số          /NQ-HĐND ngày        tháng 7 năm 2022 của Hội đồng nhân dân tỉnh)</t>
  </si>
  <si>
    <t>Đơn vị: Triệu đồng</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</si>
</sst>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0.00_);_(* \(#,##0.00\);_(* &quot;-&quot;??_);_(@_)"/>
    <numFmt numFmtId="165" formatCode="_(* #,##0_);_(* \(#,##0\);_(* &quot;-&quot;??_);_(@_)"/>
    <numFmt numFmtId="166" formatCode="_-* #,##0\ _₫_-;\-* #,##0\ _₫_-;_-* &quot;-&quot;??\ _₫_-;_-@_-"/>
    <numFmt numFmtId="167" formatCode="_-* #,##0_-;\-* #,##0_-;_-* &quot;-&quot;??_-;_-@_-"/>
    <numFmt numFmtId="168" formatCode="#,##0.000"/>
    <numFmt numFmtId="169" formatCode="#,##0.0"/>
    <numFmt numFmtId="170" formatCode="_-* #,##0.0\ _₫_-;\-* #,##0.0\ _₫_-;_-* &quot;-&quot;??\ _₫_-;_-@_-"/>
  </numFmts>
  <fonts count="42" x14ac:knownFonts="1">
    <font>
      <sz val="12"/>
      <color theme="1"/>
      <name val="Times New Roman"/>
      <family val="2"/>
      <charset val="163"/>
    </font>
    <font>
      <sz val="10"/>
      <name val="Arial"/>
      <family val="2"/>
    </font>
    <font>
      <b/>
      <sz val="13"/>
      <color theme="1"/>
      <name val="Times New Roman"/>
      <family val="1"/>
    </font>
    <font>
      <sz val="13"/>
      <color theme="1"/>
      <name val="Times New Roman"/>
      <family val="1"/>
    </font>
    <font>
      <i/>
      <sz val="13"/>
      <color theme="1"/>
      <name val="Times New Roman"/>
      <family val="1"/>
    </font>
    <font>
      <b/>
      <sz val="11"/>
      <color theme="1"/>
      <name val="Times New Roman"/>
      <family val="1"/>
    </font>
    <font>
      <sz val="11"/>
      <color theme="1"/>
      <name val="Times New Roman"/>
      <family val="1"/>
    </font>
    <font>
      <sz val="12"/>
      <name val=".VnTime"/>
      <family val="2"/>
    </font>
    <font>
      <sz val="11"/>
      <color indexed="8"/>
      <name val="Calibri"/>
      <family val="2"/>
    </font>
    <font>
      <sz val="10"/>
      <color theme="1"/>
      <name val="Times New Roman"/>
      <family val="1"/>
    </font>
    <font>
      <sz val="11"/>
      <color theme="1"/>
      <name val="Calibri"/>
      <family val="2"/>
      <scheme val="minor"/>
    </font>
    <font>
      <sz val="10"/>
      <color indexed="8"/>
      <name val="MS Sans Serif"/>
      <family val="2"/>
    </font>
    <font>
      <b/>
      <sz val="10"/>
      <color theme="1"/>
      <name val="Times New Roman"/>
      <family val="1"/>
    </font>
    <font>
      <sz val="11"/>
      <color theme="1"/>
      <name val="Calibri"/>
      <family val="2"/>
      <charset val="163"/>
      <scheme val="minor"/>
    </font>
    <font>
      <sz val="10"/>
      <name val="Times New Roman"/>
      <family val="1"/>
      <charset val="163"/>
    </font>
    <font>
      <sz val="10"/>
      <name val=".VnTime"/>
      <family val="2"/>
    </font>
    <font>
      <b/>
      <sz val="14"/>
      <color theme="1"/>
      <name val="Times New Roman"/>
      <family val="1"/>
    </font>
    <font>
      <sz val="12"/>
      <color theme="1"/>
      <name val="Times New Roman"/>
      <family val="2"/>
      <charset val="163"/>
    </font>
    <font>
      <sz val="9"/>
      <color theme="1"/>
      <name val="Times New Roman"/>
      <family val="1"/>
    </font>
    <font>
      <i/>
      <sz val="10"/>
      <color theme="1"/>
      <name val="Times New Roman"/>
      <family val="1"/>
    </font>
    <font>
      <sz val="12"/>
      <color theme="1"/>
      <name val="Times New Roman"/>
      <family val="1"/>
    </font>
    <font>
      <b/>
      <sz val="12"/>
      <color theme="1"/>
      <name val="Times New Roman"/>
      <family val="1"/>
    </font>
    <font>
      <b/>
      <sz val="10"/>
      <color theme="1"/>
      <name val="Calibri"/>
      <family val="2"/>
      <scheme val="minor"/>
    </font>
    <font>
      <sz val="10"/>
      <color theme="1"/>
      <name val="Times New Roman"/>
      <family val="1"/>
      <charset val="163"/>
    </font>
    <font>
      <b/>
      <sz val="10"/>
      <color theme="1"/>
      <name val="Times New Roman"/>
      <family val="1"/>
      <charset val="163"/>
    </font>
    <font>
      <sz val="14"/>
      <color theme="1"/>
      <name val="Times New Roman"/>
      <family val="1"/>
    </font>
    <font>
      <i/>
      <sz val="12"/>
      <color theme="1"/>
      <name val="Times New Roman"/>
      <family val="1"/>
    </font>
    <font>
      <b/>
      <i/>
      <sz val="10"/>
      <color theme="1"/>
      <name val="Times New Roman"/>
      <family val="1"/>
    </font>
    <font>
      <sz val="10"/>
      <name val="Times New Roman"/>
      <family val="1"/>
    </font>
    <font>
      <sz val="10"/>
      <color rgb="FFFF0000"/>
      <name val="Times New Roman"/>
      <family val="1"/>
    </font>
    <font>
      <sz val="11"/>
      <color indexed="8"/>
      <name val="Arial"/>
      <family val="2"/>
    </font>
    <font>
      <sz val="12"/>
      <color rgb="FFFF0000"/>
      <name val="Times New Roman"/>
      <family val="1"/>
    </font>
    <font>
      <b/>
      <sz val="12"/>
      <color rgb="FFFF0000"/>
      <name val="Times New Roman"/>
      <family val="1"/>
    </font>
    <font>
      <b/>
      <sz val="12"/>
      <name val="Times New Roman"/>
      <family val="1"/>
    </font>
    <font>
      <sz val="12"/>
      <name val="Times New Roman"/>
      <family val="1"/>
    </font>
    <font>
      <sz val="13"/>
      <name val="Times New Roman"/>
      <family val="1"/>
    </font>
    <font>
      <b/>
      <sz val="18"/>
      <name val="Times New Roman"/>
      <family val="1"/>
    </font>
    <font>
      <b/>
      <sz val="13"/>
      <name val="Times New Roman"/>
      <family val="1"/>
    </font>
    <font>
      <i/>
      <sz val="13"/>
      <name val="Times New Roman"/>
      <family val="1"/>
    </font>
    <font>
      <sz val="12"/>
      <color rgb="FF00B050"/>
      <name val="Times New Roman"/>
      <family val="1"/>
    </font>
    <font>
      <b/>
      <sz val="12"/>
      <color rgb="FF00B050"/>
      <name val="Times New Roman"/>
      <family val="1"/>
    </font>
    <font>
      <b/>
      <sz val="13"/>
      <color rgb="FF00B050"/>
      <name val="Times New Roman"/>
      <family val="1"/>
    </font>
  </fonts>
  <fills count="13">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24">
    <xf numFmtId="0" fontId="0" fillId="0" borderId="0"/>
    <xf numFmtId="0" fontId="1" fillId="0" borderId="0"/>
    <xf numFmtId="0" fontId="7" fillId="0" borderId="0"/>
    <xf numFmtId="164" fontId="8" fillId="0" borderId="0" applyFont="0" applyFill="0" applyBorder="0" applyAlignment="0" applyProtection="0"/>
    <xf numFmtId="0" fontId="10" fillId="0" borderId="0"/>
    <xf numFmtId="164" fontId="8" fillId="0" borderId="0" applyFont="0" applyFill="0" applyBorder="0" applyAlignment="0" applyProtection="0"/>
    <xf numFmtId="164" fontId="8" fillId="0" borderId="0" applyFont="0" applyFill="0" applyBorder="0" applyAlignment="0" applyProtection="0"/>
    <xf numFmtId="0" fontId="11" fillId="0" borderId="0"/>
    <xf numFmtId="0" fontId="1" fillId="0" borderId="0"/>
    <xf numFmtId="0" fontId="13" fillId="0" borderId="0"/>
    <xf numFmtId="0" fontId="14" fillId="0" borderId="0"/>
    <xf numFmtId="0" fontId="15" fillId="0" borderId="0" applyNumberFormat="0" applyFill="0" applyBorder="0" applyAlignment="0" applyProtection="0"/>
    <xf numFmtId="164" fontId="8" fillId="0" borderId="0" applyFont="0" applyFill="0" applyBorder="0" applyAlignment="0" applyProtection="0"/>
    <xf numFmtId="0" fontId="8" fillId="0" borderId="0"/>
    <xf numFmtId="0" fontId="17" fillId="0" borderId="0"/>
    <xf numFmtId="43" fontId="17" fillId="0" borderId="0" applyFont="0" applyFill="0" applyBorder="0" applyAlignment="0" applyProtection="0"/>
    <xf numFmtId="43" fontId="17" fillId="0" borderId="0" applyFont="0" applyFill="0" applyBorder="0" applyAlignment="0" applyProtection="0"/>
    <xf numFmtId="0" fontId="30"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cellStyleXfs>
  <cellXfs count="548">
    <xf numFmtId="0" fontId="0" fillId="0" borderId="0" xfId="0"/>
    <xf numFmtId="3" fontId="9" fillId="2" borderId="0" xfId="1" applyNumberFormat="1" applyFont="1" applyFill="1" applyBorder="1" applyAlignment="1">
      <alignment vertical="center" wrapText="1"/>
    </xf>
    <xf numFmtId="3" fontId="9" fillId="0" borderId="0" xfId="1" applyNumberFormat="1" applyFont="1" applyFill="1" applyBorder="1" applyAlignment="1">
      <alignment vertical="center" wrapText="1"/>
    </xf>
    <xf numFmtId="3" fontId="9" fillId="4" borderId="0" xfId="1" applyNumberFormat="1" applyFont="1" applyFill="1" applyBorder="1" applyAlignment="1">
      <alignment vertical="center" wrapText="1"/>
    </xf>
    <xf numFmtId="165" fontId="9" fillId="0" borderId="1" xfId="5" applyNumberFormat="1" applyFont="1" applyFill="1" applyBorder="1" applyAlignment="1">
      <alignment horizontal="right" vertical="center" shrinkToFit="1"/>
    </xf>
    <xf numFmtId="168" fontId="9" fillId="0" borderId="1" xfId="3" applyNumberFormat="1" applyFont="1" applyFill="1" applyBorder="1" applyAlignment="1">
      <alignment horizontal="right" vertical="center"/>
    </xf>
    <xf numFmtId="3" fontId="9" fillId="0" borderId="1" xfId="3" applyNumberFormat="1" applyFont="1" applyFill="1" applyBorder="1" applyAlignment="1">
      <alignment horizontal="right" vertical="center"/>
    </xf>
    <xf numFmtId="0" fontId="9" fillId="0" borderId="1" xfId="0" applyFont="1" applyFill="1" applyBorder="1" applyAlignment="1">
      <alignment horizontal="left" vertical="center" wrapText="1"/>
    </xf>
    <xf numFmtId="3" fontId="19" fillId="0" borderId="0" xfId="1" applyNumberFormat="1" applyFont="1" applyFill="1" applyBorder="1" applyAlignment="1">
      <alignment vertical="center" wrapText="1"/>
    </xf>
    <xf numFmtId="49" fontId="12" fillId="2" borderId="1" xfId="1" applyNumberFormat="1" applyFont="1" applyFill="1" applyBorder="1" applyAlignment="1">
      <alignment horizontal="center" vertical="center"/>
    </xf>
    <xf numFmtId="165" fontId="12" fillId="2" borderId="1" xfId="3" applyNumberFormat="1" applyFont="1" applyFill="1" applyBorder="1" applyAlignment="1">
      <alignment horizontal="right" vertical="center"/>
    </xf>
    <xf numFmtId="1" fontId="12" fillId="2" borderId="1" xfId="1" applyNumberFormat="1" applyFont="1" applyFill="1" applyBorder="1" applyAlignment="1">
      <alignment vertical="center"/>
    </xf>
    <xf numFmtId="1" fontId="12" fillId="2" borderId="0" xfId="1" applyNumberFormat="1" applyFont="1" applyFill="1" applyBorder="1" applyAlignment="1">
      <alignment vertical="center"/>
    </xf>
    <xf numFmtId="49" fontId="12" fillId="0" borderId="1" xfId="1" quotePrefix="1" applyNumberFormat="1" applyFont="1" applyFill="1" applyBorder="1" applyAlignment="1">
      <alignment horizontal="center" vertical="center" wrapText="1"/>
    </xf>
    <xf numFmtId="3" fontId="12" fillId="0" borderId="1" xfId="1" applyNumberFormat="1" applyFont="1" applyFill="1" applyBorder="1" applyAlignment="1">
      <alignment horizontal="left" vertical="center" wrapText="1"/>
    </xf>
    <xf numFmtId="165" fontId="12" fillId="0" borderId="1" xfId="3" applyNumberFormat="1" applyFont="1" applyFill="1" applyBorder="1" applyAlignment="1">
      <alignment horizontal="right" vertical="center"/>
    </xf>
    <xf numFmtId="1" fontId="9" fillId="0" borderId="1" xfId="1" applyNumberFormat="1" applyFont="1" applyFill="1" applyBorder="1" applyAlignment="1">
      <alignment vertical="center"/>
    </xf>
    <xf numFmtId="1" fontId="9" fillId="0" borderId="0" xfId="1" applyNumberFormat="1" applyFont="1" applyFill="1" applyBorder="1" applyAlignment="1">
      <alignment vertical="center"/>
    </xf>
    <xf numFmtId="0" fontId="9" fillId="0" borderId="1" xfId="1" quotePrefix="1" applyNumberFormat="1" applyFont="1" applyFill="1" applyBorder="1" applyAlignment="1">
      <alignment horizontal="center" vertical="center"/>
    </xf>
    <xf numFmtId="3" fontId="9" fillId="0" borderId="1" xfId="1" applyNumberFormat="1" applyFont="1" applyFill="1" applyBorder="1" applyAlignment="1">
      <alignment horizontal="left" vertical="center" wrapText="1"/>
    </xf>
    <xf numFmtId="165" fontId="9" fillId="0" borderId="1" xfId="3" applyNumberFormat="1" applyFont="1" applyFill="1" applyBorder="1" applyAlignment="1">
      <alignment horizontal="right" vertical="center"/>
    </xf>
    <xf numFmtId="165" fontId="9" fillId="0" borderId="1" xfId="5" applyNumberFormat="1" applyFont="1" applyFill="1" applyBorder="1" applyAlignment="1">
      <alignment horizontal="right" vertical="center"/>
    </xf>
    <xf numFmtId="1" fontId="9" fillId="0" borderId="1" xfId="1" applyNumberFormat="1" applyFont="1" applyFill="1" applyBorder="1" applyAlignment="1">
      <alignment horizontal="center" vertical="center" wrapText="1"/>
    </xf>
    <xf numFmtId="49" fontId="9" fillId="0" borderId="1" xfId="2" applyNumberFormat="1" applyFont="1" applyFill="1" applyBorder="1" applyAlignment="1">
      <alignment horizontal="left" vertical="center" wrapText="1"/>
    </xf>
    <xf numFmtId="0" fontId="12" fillId="0" borderId="1" xfId="4" applyFont="1" applyFill="1" applyBorder="1" applyAlignment="1">
      <alignment horizontal="center" vertical="center" wrapText="1"/>
    </xf>
    <xf numFmtId="0" fontId="12" fillId="0" borderId="1" xfId="4" applyFont="1" applyFill="1" applyBorder="1" applyAlignment="1">
      <alignment vertical="center" wrapText="1"/>
    </xf>
    <xf numFmtId="49" fontId="9" fillId="0" borderId="1" xfId="1" applyNumberFormat="1" applyFont="1" applyFill="1" applyBorder="1" applyAlignment="1">
      <alignment horizontal="center" vertical="center"/>
    </xf>
    <xf numFmtId="49" fontId="9" fillId="0" borderId="1" xfId="1" quotePrefix="1" applyNumberFormat="1" applyFont="1" applyFill="1" applyBorder="1" applyAlignment="1">
      <alignment horizontal="center" vertical="center" wrapText="1"/>
    </xf>
    <xf numFmtId="1" fontId="9" fillId="0" borderId="0" xfId="1" applyNumberFormat="1" applyFont="1" applyFill="1" applyBorder="1" applyAlignment="1">
      <alignment horizontal="center" vertical="center"/>
    </xf>
    <xf numFmtId="165" fontId="12" fillId="0" borderId="1" xfId="3" quotePrefix="1" applyNumberFormat="1" applyFont="1" applyFill="1" applyBorder="1" applyAlignment="1">
      <alignment horizontal="right" vertical="center" wrapText="1"/>
    </xf>
    <xf numFmtId="165" fontId="9" fillId="0" borderId="1" xfId="3" quotePrefix="1" applyNumberFormat="1" applyFont="1" applyFill="1" applyBorder="1" applyAlignment="1">
      <alignment horizontal="right" vertical="center" wrapText="1"/>
    </xf>
    <xf numFmtId="49" fontId="12" fillId="0" borderId="1" xfId="1" quotePrefix="1" applyNumberFormat="1" applyFont="1" applyFill="1" applyBorder="1" applyAlignment="1">
      <alignment horizontal="left" vertical="center" wrapText="1"/>
    </xf>
    <xf numFmtId="3" fontId="9" fillId="0" borderId="1" xfId="1" applyNumberFormat="1" applyFont="1" applyFill="1" applyBorder="1" applyAlignment="1">
      <alignment vertical="center" wrapText="1"/>
    </xf>
    <xf numFmtId="0" fontId="9" fillId="0" borderId="1" xfId="4" applyFont="1" applyFill="1" applyBorder="1" applyAlignment="1">
      <alignment horizontal="center" vertical="center" wrapText="1"/>
    </xf>
    <xf numFmtId="0" fontId="9" fillId="0" borderId="1" xfId="4" applyFont="1" applyFill="1" applyBorder="1" applyAlignment="1">
      <alignment vertical="center" wrapText="1"/>
    </xf>
    <xf numFmtId="49" fontId="9" fillId="0" borderId="1" xfId="1" applyNumberFormat="1" applyFont="1" applyFill="1" applyBorder="1" applyAlignment="1">
      <alignment horizontal="center" vertical="center" wrapText="1"/>
    </xf>
    <xf numFmtId="0" fontId="9" fillId="0" borderId="1" xfId="4" applyFont="1" applyFill="1" applyBorder="1" applyAlignment="1">
      <alignment horizontal="left" vertical="center" wrapText="1"/>
    </xf>
    <xf numFmtId="1" fontId="9" fillId="0" borderId="1" xfId="4" applyNumberFormat="1" applyFont="1" applyFill="1" applyBorder="1" applyAlignment="1">
      <alignment horizontal="center" vertical="center" wrapText="1"/>
    </xf>
    <xf numFmtId="3" fontId="9" fillId="0" borderId="1" xfId="1" quotePrefix="1" applyNumberFormat="1" applyFont="1" applyFill="1" applyBorder="1" applyAlignment="1">
      <alignment horizontal="right" vertical="center" wrapText="1"/>
    </xf>
    <xf numFmtId="165" fontId="9" fillId="0" borderId="1" xfId="6" applyNumberFormat="1" applyFont="1" applyFill="1" applyBorder="1" applyAlignment="1">
      <alignment horizontal="right" vertical="center"/>
    </xf>
    <xf numFmtId="2" fontId="9" fillId="0" borderId="1" xfId="4" applyNumberFormat="1" applyFont="1" applyFill="1" applyBorder="1" applyAlignment="1">
      <alignment vertical="center" wrapText="1"/>
    </xf>
    <xf numFmtId="166" fontId="9" fillId="0" borderId="1" xfId="5" applyNumberFormat="1" applyFont="1" applyFill="1" applyBorder="1" applyAlignment="1">
      <alignment horizontal="left" vertical="center" wrapText="1"/>
    </xf>
    <xf numFmtId="2" fontId="9" fillId="0" borderId="1" xfId="4" applyNumberFormat="1" applyFont="1" applyFill="1" applyBorder="1" applyAlignment="1">
      <alignment horizontal="left" vertical="center" wrapText="1"/>
    </xf>
    <xf numFmtId="0" fontId="9" fillId="0" borderId="1" xfId="4" quotePrefix="1" applyFont="1" applyFill="1" applyBorder="1" applyAlignment="1">
      <alignment horizontal="center" vertical="center" wrapText="1"/>
    </xf>
    <xf numFmtId="1" fontId="12" fillId="0" borderId="1" xfId="1" applyNumberFormat="1" applyFont="1" applyFill="1" applyBorder="1" applyAlignment="1">
      <alignment vertical="center"/>
    </xf>
    <xf numFmtId="1" fontId="9" fillId="0" borderId="1" xfId="1" applyNumberFormat="1" applyFont="1" applyFill="1" applyBorder="1" applyAlignment="1">
      <alignment horizontal="center" vertical="center"/>
    </xf>
    <xf numFmtId="165" fontId="12" fillId="0" borderId="1" xfId="3" applyNumberFormat="1" applyFont="1" applyFill="1" applyBorder="1" applyAlignment="1">
      <alignment vertical="center"/>
    </xf>
    <xf numFmtId="165" fontId="9" fillId="0" borderId="1" xfId="3" applyNumberFormat="1" applyFont="1" applyFill="1" applyBorder="1" applyAlignment="1">
      <alignment vertical="center"/>
    </xf>
    <xf numFmtId="49" fontId="12" fillId="4" borderId="1" xfId="1" quotePrefix="1" applyNumberFormat="1" applyFont="1" applyFill="1" applyBorder="1" applyAlignment="1">
      <alignment horizontal="center" vertical="center" wrapText="1"/>
    </xf>
    <xf numFmtId="3" fontId="12" fillId="4" borderId="1" xfId="1" applyNumberFormat="1" applyFont="1" applyFill="1" applyBorder="1" applyAlignment="1">
      <alignment horizontal="left" vertical="center" wrapText="1"/>
    </xf>
    <xf numFmtId="1" fontId="9" fillId="4" borderId="1" xfId="1" applyNumberFormat="1" applyFont="1" applyFill="1" applyBorder="1" applyAlignment="1">
      <alignment vertical="center"/>
    </xf>
    <xf numFmtId="165" fontId="12" fillId="0" borderId="1" xfId="3" applyNumberFormat="1" applyFont="1" applyFill="1" applyBorder="1" applyAlignment="1">
      <alignment horizontal="right" vertical="center" shrinkToFit="1"/>
    </xf>
    <xf numFmtId="165" fontId="9" fillId="0" borderId="1" xfId="3" applyNumberFormat="1" applyFont="1" applyFill="1" applyBorder="1" applyAlignment="1">
      <alignment horizontal="right" vertical="center" shrinkToFit="1"/>
    </xf>
    <xf numFmtId="165" fontId="9" fillId="0" borderId="1" xfId="3" applyNumberFormat="1" applyFont="1" applyFill="1" applyBorder="1" applyAlignment="1">
      <alignment horizontal="right" vertical="center" wrapText="1"/>
    </xf>
    <xf numFmtId="0" fontId="20" fillId="0" borderId="12" xfId="1" quotePrefix="1" applyNumberFormat="1" applyFont="1" applyFill="1" applyBorder="1" applyAlignment="1">
      <alignment horizontal="center" vertical="center"/>
    </xf>
    <xf numFmtId="165" fontId="9" fillId="0" borderId="1" xfId="3" applyNumberFormat="1" applyFont="1" applyFill="1" applyBorder="1" applyAlignment="1">
      <alignment vertical="center" shrinkToFit="1"/>
    </xf>
    <xf numFmtId="165" fontId="12" fillId="0" borderId="1" xfId="3" applyNumberFormat="1" applyFont="1" applyFill="1" applyBorder="1" applyAlignment="1">
      <alignment horizontal="right" vertical="center" wrapText="1"/>
    </xf>
    <xf numFmtId="3" fontId="9" fillId="0" borderId="1" xfId="1" applyNumberFormat="1" applyFont="1" applyFill="1" applyBorder="1" applyAlignment="1">
      <alignment horizontal="center" vertical="center" wrapText="1"/>
    </xf>
    <xf numFmtId="1" fontId="9" fillId="0" borderId="1" xfId="1" applyNumberFormat="1" applyFont="1" applyFill="1" applyBorder="1" applyAlignment="1">
      <alignment vertical="center" wrapText="1"/>
    </xf>
    <xf numFmtId="0" fontId="12" fillId="0" borderId="1" xfId="1" quotePrefix="1" applyNumberFormat="1" applyFont="1" applyFill="1" applyBorder="1" applyAlignment="1">
      <alignment horizontal="center" vertical="center"/>
    </xf>
    <xf numFmtId="1" fontId="12" fillId="0" borderId="1" xfId="1" applyNumberFormat="1" applyFont="1" applyFill="1" applyBorder="1" applyAlignment="1">
      <alignment vertical="center" wrapText="1"/>
    </xf>
    <xf numFmtId="0" fontId="9" fillId="0" borderId="12" xfId="4" applyFont="1" applyFill="1" applyBorder="1" applyAlignment="1">
      <alignment horizontal="left" vertical="center" wrapText="1"/>
    </xf>
    <xf numFmtId="0" fontId="12" fillId="0" borderId="1" xfId="4" applyFont="1" applyFill="1" applyBorder="1" applyAlignment="1">
      <alignment horizontal="left" vertical="center" wrapText="1"/>
    </xf>
    <xf numFmtId="0" fontId="9" fillId="0" borderId="8" xfId="4" applyFont="1" applyFill="1" applyBorder="1" applyAlignment="1">
      <alignment vertical="center" wrapText="1"/>
    </xf>
    <xf numFmtId="0" fontId="12" fillId="0" borderId="1" xfId="4" applyFont="1" applyFill="1" applyBorder="1" applyAlignment="1">
      <alignment vertical="center"/>
    </xf>
    <xf numFmtId="3" fontId="9" fillId="0" borderId="1" xfId="13" applyNumberFormat="1" applyFont="1" applyFill="1" applyBorder="1" applyAlignment="1">
      <alignment vertical="center" wrapText="1"/>
    </xf>
    <xf numFmtId="3" fontId="9" fillId="0" borderId="1" xfId="13" applyNumberFormat="1" applyFont="1" applyFill="1" applyBorder="1" applyAlignment="1">
      <alignment horizontal="left" vertical="center" wrapText="1"/>
    </xf>
    <xf numFmtId="3" fontId="12" fillId="0" borderId="1" xfId="13" applyNumberFormat="1" applyFont="1" applyFill="1" applyBorder="1" applyAlignment="1">
      <alignment vertical="center" wrapText="1"/>
    </xf>
    <xf numFmtId="0" fontId="12" fillId="0" borderId="1" xfId="8" applyFont="1" applyFill="1" applyBorder="1" applyAlignment="1">
      <alignment horizontal="left" vertical="center" wrapText="1"/>
    </xf>
    <xf numFmtId="166" fontId="21" fillId="0" borderId="4" xfId="5" applyNumberFormat="1" applyFont="1" applyFill="1" applyBorder="1" applyAlignment="1">
      <alignment horizontal="right" vertical="center" wrapText="1"/>
    </xf>
    <xf numFmtId="49" fontId="12" fillId="2" borderId="1" xfId="1" quotePrefix="1" applyNumberFormat="1" applyFont="1" applyFill="1" applyBorder="1" applyAlignment="1">
      <alignment horizontal="center" vertical="center" wrapText="1"/>
    </xf>
    <xf numFmtId="165" fontId="12" fillId="2" borderId="1" xfId="3" quotePrefix="1" applyNumberFormat="1" applyFont="1" applyFill="1" applyBorder="1" applyAlignment="1">
      <alignment horizontal="right" vertical="center" wrapText="1"/>
    </xf>
    <xf numFmtId="1" fontId="9" fillId="2" borderId="1" xfId="1" applyNumberFormat="1" applyFont="1" applyFill="1" applyBorder="1" applyAlignment="1">
      <alignment vertical="center"/>
    </xf>
    <xf numFmtId="165" fontId="9" fillId="0" borderId="1" xfId="5" quotePrefix="1" applyNumberFormat="1" applyFont="1" applyFill="1" applyBorder="1" applyAlignment="1">
      <alignment horizontal="right" vertical="center" wrapText="1"/>
    </xf>
    <xf numFmtId="0" fontId="12" fillId="0" borderId="1" xfId="9" quotePrefix="1" applyFont="1" applyFill="1" applyBorder="1" applyAlignment="1">
      <alignment horizontal="center" vertical="center"/>
    </xf>
    <xf numFmtId="0" fontId="9" fillId="0" borderId="1" xfId="9" applyFont="1" applyFill="1" applyBorder="1" applyAlignment="1">
      <alignment horizontal="left" vertical="center" wrapText="1"/>
    </xf>
    <xf numFmtId="0" fontId="12" fillId="0" borderId="1" xfId="9" applyFont="1" applyFill="1" applyBorder="1" applyAlignment="1">
      <alignment horizontal="left" vertical="center" wrapText="1"/>
    </xf>
    <xf numFmtId="0" fontId="22" fillId="0" borderId="1" xfId="4" applyFont="1" applyFill="1" applyBorder="1" applyAlignment="1">
      <alignment horizontal="center" vertical="center"/>
    </xf>
    <xf numFmtId="0" fontId="12" fillId="0" borderId="1" xfId="4" applyFont="1" applyFill="1" applyBorder="1" applyAlignment="1">
      <alignment horizontal="center" vertical="center"/>
    </xf>
    <xf numFmtId="0" fontId="9" fillId="0" borderId="1" xfId="4" applyFont="1" applyFill="1" applyBorder="1" applyAlignment="1">
      <alignment horizontal="center" vertical="center"/>
    </xf>
    <xf numFmtId="49" fontId="12"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center" vertical="center" wrapText="1"/>
    </xf>
    <xf numFmtId="49" fontId="9" fillId="0" borderId="1" xfId="2" applyNumberFormat="1" applyFont="1" applyFill="1" applyBorder="1" applyAlignment="1">
      <alignment horizontal="center" vertical="center" wrapText="1"/>
    </xf>
    <xf numFmtId="165" fontId="12" fillId="0" borderId="1" xfId="5" quotePrefix="1" applyNumberFormat="1" applyFont="1" applyFill="1" applyBorder="1" applyAlignment="1">
      <alignment horizontal="right" vertical="center" wrapText="1"/>
    </xf>
    <xf numFmtId="0" fontId="12" fillId="0" borderId="1" xfId="0" applyFont="1" applyFill="1" applyBorder="1" applyAlignment="1">
      <alignment horizontal="left" vertical="center" wrapText="1"/>
    </xf>
    <xf numFmtId="0" fontId="9" fillId="0" borderId="1" xfId="8" applyFont="1" applyFill="1" applyBorder="1" applyAlignment="1">
      <alignment horizontal="left" vertical="center" wrapText="1"/>
    </xf>
    <xf numFmtId="0" fontId="20" fillId="0" borderId="12" xfId="4" applyFont="1" applyFill="1" applyBorder="1" applyAlignment="1">
      <alignment wrapText="1"/>
    </xf>
    <xf numFmtId="165" fontId="12" fillId="0" borderId="11" xfId="3" quotePrefix="1" applyNumberFormat="1" applyFont="1" applyFill="1" applyBorder="1" applyAlignment="1">
      <alignment horizontal="right" vertical="center" wrapText="1"/>
    </xf>
    <xf numFmtId="1" fontId="12" fillId="2" borderId="1" xfId="1" applyNumberFormat="1" applyFont="1" applyFill="1" applyBorder="1" applyAlignment="1">
      <alignment horizontal="center" vertical="center"/>
    </xf>
    <xf numFmtId="49" fontId="9" fillId="0" borderId="1" xfId="4" applyNumberFormat="1" applyFont="1" applyFill="1" applyBorder="1" applyAlignment="1">
      <alignment horizontal="left" vertical="center" wrapText="1"/>
    </xf>
    <xf numFmtId="49" fontId="12" fillId="0" borderId="1" xfId="4" applyNumberFormat="1" applyFont="1" applyFill="1" applyBorder="1" applyAlignment="1">
      <alignment horizontal="left" vertical="center" wrapText="1"/>
    </xf>
    <xf numFmtId="0" fontId="9" fillId="0" borderId="1" xfId="11" applyFont="1" applyFill="1" applyBorder="1" applyAlignment="1">
      <alignment horizontal="left" vertical="center" wrapText="1"/>
    </xf>
    <xf numFmtId="0" fontId="12" fillId="0" borderId="1" xfId="11" applyFont="1" applyFill="1" applyBorder="1" applyAlignment="1">
      <alignment horizontal="left" vertical="center" wrapText="1"/>
    </xf>
    <xf numFmtId="1" fontId="9" fillId="0" borderId="1" xfId="1" quotePrefix="1" applyNumberFormat="1" applyFont="1" applyFill="1" applyBorder="1" applyAlignment="1">
      <alignment vertical="center" wrapText="1"/>
    </xf>
    <xf numFmtId="1" fontId="12" fillId="0" borderId="1" xfId="1" applyNumberFormat="1" applyFont="1" applyFill="1" applyBorder="1" applyAlignment="1">
      <alignment horizontal="left" vertical="center" wrapText="1"/>
    </xf>
    <xf numFmtId="1" fontId="12" fillId="0" borderId="1" xfId="1" quotePrefix="1" applyNumberFormat="1" applyFont="1" applyFill="1" applyBorder="1" applyAlignment="1">
      <alignment vertical="center" wrapText="1"/>
    </xf>
    <xf numFmtId="1" fontId="9" fillId="0" borderId="1" xfId="1" applyNumberFormat="1" applyFont="1" applyFill="1" applyBorder="1" applyAlignment="1" applyProtection="1">
      <alignment horizontal="left" vertical="center" wrapText="1"/>
      <protection hidden="1"/>
    </xf>
    <xf numFmtId="1" fontId="9" fillId="0" borderId="1" xfId="1" applyNumberFormat="1" applyFont="1" applyFill="1" applyBorder="1" applyAlignment="1">
      <alignment horizontal="left" vertical="center" wrapText="1"/>
    </xf>
    <xf numFmtId="165" fontId="9" fillId="0" borderId="1" xfId="6" applyNumberFormat="1" applyFont="1" applyFill="1" applyBorder="1" applyAlignment="1">
      <alignment vertical="center"/>
    </xf>
    <xf numFmtId="165" fontId="9" fillId="0" borderId="5" xfId="3" applyNumberFormat="1" applyFont="1" applyFill="1" applyBorder="1" applyAlignment="1">
      <alignment horizontal="right" vertical="center"/>
    </xf>
    <xf numFmtId="3" fontId="6" fillId="0" borderId="1" xfId="1" quotePrefix="1" applyNumberFormat="1" applyFont="1" applyFill="1" applyBorder="1" applyAlignment="1">
      <alignment horizontal="right" vertical="center" wrapText="1"/>
    </xf>
    <xf numFmtId="165" fontId="9" fillId="0" borderId="1" xfId="5" applyNumberFormat="1" applyFont="1" applyFill="1" applyBorder="1" applyAlignment="1">
      <alignment horizontal="right" vertical="center" wrapText="1"/>
    </xf>
    <xf numFmtId="165" fontId="9" fillId="0" borderId="11" xfId="3" applyNumberFormat="1" applyFont="1" applyFill="1" applyBorder="1" applyAlignment="1">
      <alignment horizontal="right" vertical="center"/>
    </xf>
    <xf numFmtId="0" fontId="9" fillId="0" borderId="1" xfId="1" quotePrefix="1" applyFont="1" applyFill="1" applyBorder="1" applyAlignment="1">
      <alignment horizontal="center" vertical="center"/>
    </xf>
    <xf numFmtId="0" fontId="12" fillId="2" borderId="1" xfId="1" applyNumberFormat="1" applyFont="1" applyFill="1" applyBorder="1" applyAlignment="1">
      <alignment horizontal="center" vertical="center" wrapText="1"/>
    </xf>
    <xf numFmtId="3" fontId="9" fillId="2" borderId="1" xfId="1" applyNumberFormat="1" applyFont="1" applyFill="1" applyBorder="1" applyAlignment="1">
      <alignment vertical="center" wrapText="1"/>
    </xf>
    <xf numFmtId="3" fontId="12" fillId="0" borderId="1" xfId="1"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3" fontId="23" fillId="0" borderId="1" xfId="4" applyNumberFormat="1" applyFont="1" applyFill="1" applyBorder="1" applyAlignment="1">
      <alignment horizontal="center" vertical="center" wrapText="1"/>
    </xf>
    <xf numFmtId="0" fontId="23" fillId="0" borderId="1" xfId="4" applyFont="1" applyFill="1" applyBorder="1" applyAlignment="1">
      <alignment vertical="center" wrapText="1"/>
    </xf>
    <xf numFmtId="165" fontId="23" fillId="0" borderId="5" xfId="3" quotePrefix="1" applyNumberFormat="1" applyFont="1" applyFill="1" applyBorder="1" applyAlignment="1">
      <alignment horizontal="right" vertical="center" wrapText="1"/>
    </xf>
    <xf numFmtId="165" fontId="24" fillId="0" borderId="5" xfId="3" quotePrefix="1" applyNumberFormat="1" applyFont="1" applyFill="1" applyBorder="1" applyAlignment="1">
      <alignment horizontal="right" vertical="center" wrapText="1"/>
    </xf>
    <xf numFmtId="165" fontId="9" fillId="0" borderId="5" xfId="3" quotePrefix="1" applyNumberFormat="1" applyFont="1" applyFill="1" applyBorder="1" applyAlignment="1">
      <alignment horizontal="right" vertical="center" wrapText="1"/>
    </xf>
    <xf numFmtId="49" fontId="23" fillId="0" borderId="1" xfId="1" quotePrefix="1" applyNumberFormat="1" applyFont="1" applyFill="1" applyBorder="1" applyAlignment="1">
      <alignment horizontal="center" vertical="center" wrapText="1"/>
    </xf>
    <xf numFmtId="3" fontId="23" fillId="0" borderId="2" xfId="1" applyNumberFormat="1" applyFont="1" applyFill="1" applyBorder="1" applyAlignment="1">
      <alignment horizontal="left" vertical="center" wrapText="1"/>
    </xf>
    <xf numFmtId="165" fontId="9" fillId="0" borderId="8" xfId="3" quotePrefix="1" applyNumberFormat="1" applyFont="1" applyFill="1" applyBorder="1" applyAlignment="1">
      <alignment horizontal="right" vertical="center" wrapText="1"/>
    </xf>
    <xf numFmtId="165" fontId="12" fillId="0" borderId="8" xfId="3" quotePrefix="1" applyNumberFormat="1" applyFont="1" applyFill="1" applyBorder="1" applyAlignment="1">
      <alignment horizontal="right" vertical="center" wrapText="1"/>
    </xf>
    <xf numFmtId="0" fontId="23" fillId="0" borderId="2" xfId="4" applyFont="1" applyFill="1" applyBorder="1" applyAlignment="1">
      <alignment vertical="center" wrapText="1"/>
    </xf>
    <xf numFmtId="165" fontId="9" fillId="0" borderId="11" xfId="5" quotePrefix="1" applyNumberFormat="1" applyFont="1" applyFill="1" applyBorder="1" applyAlignment="1">
      <alignment horizontal="right" vertical="center" wrapText="1"/>
    </xf>
    <xf numFmtId="165" fontId="9" fillId="0" borderId="11" xfId="3" quotePrefix="1" applyNumberFormat="1" applyFont="1" applyFill="1" applyBorder="1" applyAlignment="1">
      <alignment horizontal="right" vertical="center" wrapText="1"/>
    </xf>
    <xf numFmtId="0" fontId="20" fillId="0" borderId="1" xfId="4" applyFont="1" applyFill="1" applyBorder="1" applyAlignment="1">
      <alignment horizontal="center" vertical="center"/>
    </xf>
    <xf numFmtId="0" fontId="20" fillId="0" borderId="1" xfId="4" applyFont="1" applyFill="1" applyBorder="1" applyAlignment="1">
      <alignment wrapText="1"/>
    </xf>
    <xf numFmtId="3" fontId="20" fillId="0" borderId="1" xfId="4" applyNumberFormat="1" applyFont="1" applyFill="1" applyBorder="1"/>
    <xf numFmtId="0" fontId="21" fillId="0" borderId="1" xfId="4" applyFont="1" applyFill="1" applyBorder="1" applyAlignment="1">
      <alignment wrapText="1"/>
    </xf>
    <xf numFmtId="165" fontId="23" fillId="0" borderId="1" xfId="3" applyNumberFormat="1" applyFont="1" applyFill="1" applyBorder="1" applyAlignment="1">
      <alignment horizontal="right" vertical="center" wrapText="1"/>
    </xf>
    <xf numFmtId="165" fontId="24" fillId="0" borderId="1" xfId="3" applyNumberFormat="1" applyFont="1" applyFill="1" applyBorder="1" applyAlignment="1">
      <alignment horizontal="right" vertical="center" wrapText="1"/>
    </xf>
    <xf numFmtId="1" fontId="23" fillId="0" borderId="1" xfId="1" applyNumberFormat="1" applyFont="1" applyFill="1" applyBorder="1" applyAlignment="1">
      <alignment horizontal="center" vertical="center"/>
    </xf>
    <xf numFmtId="165" fontId="23" fillId="0" borderId="1" xfId="5" applyNumberFormat="1" applyFont="1" applyFill="1" applyBorder="1" applyAlignment="1">
      <alignment horizontal="right" vertical="center" wrapText="1"/>
    </xf>
    <xf numFmtId="165" fontId="23" fillId="0" borderId="1" xfId="5" quotePrefix="1" applyNumberFormat="1" applyFont="1" applyFill="1" applyBorder="1" applyAlignment="1">
      <alignment horizontal="right" vertical="center" wrapText="1"/>
    </xf>
    <xf numFmtId="3" fontId="12" fillId="0" borderId="1" xfId="4" applyNumberFormat="1" applyFont="1" applyFill="1" applyBorder="1" applyAlignment="1">
      <alignment horizontal="center" vertical="center" wrapText="1"/>
    </xf>
    <xf numFmtId="165" fontId="12" fillId="2" borderId="1" xfId="5" applyNumberFormat="1" applyFont="1" applyFill="1" applyBorder="1" applyAlignment="1">
      <alignment horizontal="right" vertical="center"/>
    </xf>
    <xf numFmtId="165" fontId="12" fillId="0" borderId="1" xfId="5" applyNumberFormat="1" applyFont="1" applyFill="1" applyBorder="1" applyAlignment="1">
      <alignment horizontal="right" vertical="center"/>
    </xf>
    <xf numFmtId="165" fontId="9" fillId="0" borderId="1" xfId="5" applyNumberFormat="1" applyFont="1" applyFill="1" applyBorder="1" applyAlignment="1">
      <alignment horizontal="left" vertical="center" wrapText="1"/>
    </xf>
    <xf numFmtId="167" fontId="9" fillId="0" borderId="1" xfId="5" quotePrefix="1" applyNumberFormat="1" applyFont="1" applyFill="1" applyBorder="1" applyAlignment="1">
      <alignment horizontal="center" vertical="center" wrapText="1"/>
    </xf>
    <xf numFmtId="165" fontId="12" fillId="0" borderId="0" xfId="5" applyNumberFormat="1" applyFont="1" applyFill="1" applyBorder="1" applyAlignment="1">
      <alignment horizontal="right" vertical="center"/>
    </xf>
    <xf numFmtId="0" fontId="9" fillId="0" borderId="1" xfId="4" applyFont="1" applyFill="1" applyBorder="1"/>
    <xf numFmtId="1" fontId="2" fillId="0" borderId="0" xfId="1" applyNumberFormat="1" applyFont="1" applyFill="1" applyAlignment="1">
      <alignment horizontal="center" vertical="center"/>
    </xf>
    <xf numFmtId="1" fontId="3" fillId="0" borderId="0" xfId="1" applyNumberFormat="1" applyFont="1" applyFill="1" applyAlignment="1">
      <alignment vertical="center"/>
    </xf>
    <xf numFmtId="1" fontId="3" fillId="0" borderId="0" xfId="1" applyNumberFormat="1" applyFont="1" applyFill="1" applyAlignment="1">
      <alignment horizontal="center" vertical="center" wrapText="1"/>
    </xf>
    <xf numFmtId="3" fontId="5" fillId="0" borderId="0" xfId="1"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3" fontId="6" fillId="0" borderId="1" xfId="1" quotePrefix="1" applyNumberFormat="1" applyFont="1" applyFill="1" applyBorder="1" applyAlignment="1">
      <alignment horizontal="center" vertical="center" wrapText="1"/>
    </xf>
    <xf numFmtId="3" fontId="6" fillId="0" borderId="0" xfId="1" applyNumberFormat="1" applyFont="1" applyFill="1" applyBorder="1" applyAlignment="1">
      <alignment vertical="center" wrapText="1"/>
    </xf>
    <xf numFmtId="3" fontId="5" fillId="0" borderId="1" xfId="1" quotePrefix="1" applyNumberFormat="1" applyFont="1" applyFill="1" applyBorder="1" applyAlignment="1">
      <alignment horizontal="center" vertical="center" wrapText="1"/>
    </xf>
    <xf numFmtId="3" fontId="6" fillId="0" borderId="1" xfId="1"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1" fontId="6" fillId="0" borderId="1" xfId="1" applyNumberFormat="1" applyFont="1" applyFill="1" applyBorder="1" applyAlignment="1">
      <alignment vertical="center" wrapText="1"/>
    </xf>
    <xf numFmtId="1" fontId="6" fillId="0" borderId="1" xfId="1" applyNumberFormat="1" applyFont="1" applyFill="1" applyBorder="1" applyAlignment="1">
      <alignment vertical="center"/>
    </xf>
    <xf numFmtId="3" fontId="6" fillId="0" borderId="1" xfId="1" applyNumberFormat="1" applyFont="1" applyFill="1" applyBorder="1" applyAlignment="1">
      <alignment horizontal="left" vertical="center" wrapText="1"/>
    </xf>
    <xf numFmtId="49" fontId="6" fillId="0" borderId="1" xfId="2" applyNumberFormat="1" applyFont="1" applyFill="1" applyBorder="1" applyAlignment="1">
      <alignment horizontal="left" vertical="center" wrapText="1"/>
    </xf>
    <xf numFmtId="1" fontId="6" fillId="0" borderId="1" xfId="1" applyNumberFormat="1" applyFont="1" applyFill="1" applyBorder="1" applyAlignment="1">
      <alignment horizontal="left" vertical="center"/>
    </xf>
    <xf numFmtId="3" fontId="6" fillId="0" borderId="1" xfId="1" quotePrefix="1" applyNumberFormat="1" applyFont="1" applyFill="1" applyBorder="1" applyAlignment="1">
      <alignment horizontal="left" vertical="center" wrapText="1"/>
    </xf>
    <xf numFmtId="49" fontId="12" fillId="0" borderId="1" xfId="1" applyNumberFormat="1" applyFont="1" applyFill="1" applyBorder="1" applyAlignment="1">
      <alignment horizontal="center" vertical="center"/>
    </xf>
    <xf numFmtId="1" fontId="12" fillId="0" borderId="0" xfId="1" applyNumberFormat="1" applyFont="1" applyFill="1" applyBorder="1" applyAlignment="1">
      <alignment vertical="center"/>
    </xf>
    <xf numFmtId="3" fontId="12" fillId="0" borderId="0" xfId="1" applyNumberFormat="1" applyFont="1" applyFill="1" applyBorder="1" applyAlignment="1">
      <alignment vertical="center" wrapText="1"/>
    </xf>
    <xf numFmtId="3" fontId="16" fillId="0" borderId="0" xfId="1" applyNumberFormat="1" applyFont="1" applyFill="1" applyBorder="1" applyAlignment="1">
      <alignment horizontal="center" vertical="center" wrapText="1"/>
    </xf>
    <xf numFmtId="1" fontId="12" fillId="0" borderId="1" xfId="1" applyNumberFormat="1" applyFont="1" applyFill="1" applyBorder="1" applyAlignment="1">
      <alignment horizontal="left" vertical="center"/>
    </xf>
    <xf numFmtId="0" fontId="12" fillId="0" borderId="1" xfId="1" applyNumberFormat="1" applyFont="1" applyFill="1" applyBorder="1" applyAlignment="1">
      <alignment horizontal="center" vertical="center" wrapText="1"/>
    </xf>
    <xf numFmtId="1" fontId="9" fillId="0" borderId="0" xfId="1" applyNumberFormat="1" applyFont="1" applyFill="1" applyAlignment="1">
      <alignment vertical="center"/>
    </xf>
    <xf numFmtId="49" fontId="9" fillId="0" borderId="0" xfId="1" applyNumberFormat="1" applyFont="1" applyFill="1" applyBorder="1" applyAlignment="1">
      <alignment horizontal="center" vertical="center"/>
    </xf>
    <xf numFmtId="1" fontId="9" fillId="0" borderId="0" xfId="1" applyNumberFormat="1" applyFont="1" applyFill="1" applyBorder="1" applyAlignment="1">
      <alignment vertical="center" wrapText="1"/>
    </xf>
    <xf numFmtId="1" fontId="9" fillId="0" borderId="0" xfId="1" applyNumberFormat="1" applyFont="1" applyFill="1" applyBorder="1" applyAlignment="1">
      <alignment horizontal="right" vertical="center"/>
    </xf>
    <xf numFmtId="49" fontId="9" fillId="0" borderId="0" xfId="1" applyNumberFormat="1" applyFont="1" applyFill="1" applyAlignment="1">
      <alignment horizontal="center" vertical="center"/>
    </xf>
    <xf numFmtId="1" fontId="9" fillId="0" borderId="0" xfId="1" applyNumberFormat="1" applyFont="1" applyFill="1" applyAlignment="1">
      <alignment vertical="center" wrapText="1"/>
    </xf>
    <xf numFmtId="1" fontId="9" fillId="0" borderId="0" xfId="1" applyNumberFormat="1" applyFont="1" applyFill="1" applyAlignment="1">
      <alignment horizontal="right" vertical="center"/>
    </xf>
    <xf numFmtId="0" fontId="9" fillId="0" borderId="1" xfId="1" applyNumberFormat="1" applyFont="1" applyFill="1" applyBorder="1" applyAlignment="1">
      <alignment horizontal="center" vertical="center" wrapText="1"/>
    </xf>
    <xf numFmtId="3" fontId="25" fillId="0" borderId="0" xfId="4" applyNumberFormat="1" applyFont="1" applyFill="1"/>
    <xf numFmtId="3" fontId="9" fillId="0" borderId="2" xfId="1" applyNumberFormat="1" applyFont="1" applyFill="1" applyBorder="1" applyAlignment="1">
      <alignment vertical="center" wrapText="1"/>
    </xf>
    <xf numFmtId="3" fontId="9" fillId="0" borderId="0" xfId="1" quotePrefix="1" applyNumberFormat="1" applyFont="1" applyFill="1" applyBorder="1" applyAlignment="1">
      <alignment horizontal="right" vertical="center" wrapText="1"/>
    </xf>
    <xf numFmtId="3" fontId="9" fillId="0" borderId="4" xfId="1" applyNumberFormat="1" applyFont="1" applyFill="1" applyBorder="1" applyAlignment="1">
      <alignment vertical="center" wrapText="1"/>
    </xf>
    <xf numFmtId="1" fontId="9" fillId="0" borderId="1" xfId="1" applyNumberFormat="1" applyFont="1" applyFill="1" applyBorder="1" applyAlignment="1">
      <alignment horizontal="left" vertical="center"/>
    </xf>
    <xf numFmtId="3" fontId="12" fillId="0" borderId="0" xfId="1" applyNumberFormat="1" applyFont="1" applyFill="1" applyBorder="1" applyAlignment="1">
      <alignment horizontal="center" vertical="center" wrapText="1"/>
    </xf>
    <xf numFmtId="165" fontId="9" fillId="0" borderId="0" xfId="3" applyNumberFormat="1" applyFont="1" applyFill="1" applyBorder="1" applyAlignment="1">
      <alignment vertical="center" wrapText="1"/>
    </xf>
    <xf numFmtId="165" fontId="12" fillId="0" borderId="0" xfId="3" applyNumberFormat="1" applyFont="1" applyFill="1" applyBorder="1" applyAlignment="1">
      <alignment vertical="center"/>
    </xf>
    <xf numFmtId="165" fontId="9" fillId="0" borderId="0" xfId="3" applyNumberFormat="1" applyFont="1" applyFill="1" applyBorder="1" applyAlignment="1">
      <alignment vertical="center"/>
    </xf>
    <xf numFmtId="0" fontId="9" fillId="0" borderId="1" xfId="4" applyFont="1" applyFill="1" applyBorder="1" applyAlignment="1" applyProtection="1">
      <alignment horizontal="left" vertical="center" wrapText="1"/>
    </xf>
    <xf numFmtId="0" fontId="12" fillId="0" borderId="1" xfId="0" applyFont="1" applyFill="1" applyBorder="1" applyAlignment="1">
      <alignment vertical="center" wrapText="1"/>
    </xf>
    <xf numFmtId="3" fontId="12" fillId="0" borderId="1" xfId="3" applyNumberFormat="1" applyFont="1" applyFill="1" applyBorder="1" applyAlignment="1">
      <alignment horizontal="right" vertical="center"/>
    </xf>
    <xf numFmtId="0" fontId="9" fillId="0" borderId="1" xfId="0" applyFont="1" applyFill="1" applyBorder="1" applyAlignment="1">
      <alignment vertical="center" wrapText="1"/>
    </xf>
    <xf numFmtId="165" fontId="9" fillId="0" borderId="1" xfId="3" quotePrefix="1" applyNumberFormat="1" applyFont="1" applyFill="1" applyBorder="1" applyAlignment="1">
      <alignment horizontal="right" vertical="center" shrinkToFit="1"/>
    </xf>
    <xf numFmtId="0" fontId="26" fillId="0" borderId="1" xfId="4" applyFont="1" applyFill="1" applyBorder="1" applyAlignment="1">
      <alignment horizontal="center" vertical="center"/>
    </xf>
    <xf numFmtId="3" fontId="27" fillId="0" borderId="1" xfId="1" applyNumberFormat="1" applyFont="1" applyFill="1" applyBorder="1" applyAlignment="1">
      <alignment horizontal="left" vertical="center" wrapText="1"/>
    </xf>
    <xf numFmtId="165" fontId="27" fillId="0" borderId="1" xfId="3" applyNumberFormat="1" applyFont="1" applyFill="1" applyBorder="1" applyAlignment="1">
      <alignment horizontal="right" vertical="center"/>
    </xf>
    <xf numFmtId="165" fontId="19" fillId="0" borderId="1" xfId="3" quotePrefix="1" applyNumberFormat="1" applyFont="1" applyFill="1" applyBorder="1" applyAlignment="1">
      <alignment horizontal="right" vertical="center" shrinkToFit="1"/>
    </xf>
    <xf numFmtId="1" fontId="19" fillId="0" borderId="1" xfId="1" applyNumberFormat="1" applyFont="1" applyFill="1" applyBorder="1" applyAlignment="1">
      <alignment vertical="center"/>
    </xf>
    <xf numFmtId="1" fontId="19" fillId="0" borderId="0" xfId="1" applyNumberFormat="1" applyFont="1" applyFill="1" applyBorder="1" applyAlignment="1">
      <alignment vertical="center"/>
    </xf>
    <xf numFmtId="165" fontId="9" fillId="0" borderId="1" xfId="16" applyNumberFormat="1" applyFont="1" applyFill="1" applyBorder="1" applyAlignment="1">
      <alignment horizontal="right" vertical="center"/>
    </xf>
    <xf numFmtId="0" fontId="9" fillId="0" borderId="1" xfId="7" applyFont="1" applyFill="1" applyBorder="1" applyAlignment="1">
      <alignment vertical="center" wrapText="1"/>
    </xf>
    <xf numFmtId="1" fontId="9" fillId="0" borderId="8" xfId="1" applyNumberFormat="1" applyFont="1" applyFill="1" applyBorder="1" applyAlignment="1">
      <alignment vertical="center"/>
    </xf>
    <xf numFmtId="165" fontId="18" fillId="0" borderId="1" xfId="5" quotePrefix="1" applyNumberFormat="1" applyFont="1" applyFill="1" applyBorder="1" applyAlignment="1">
      <alignment horizontal="right" vertical="center" wrapText="1"/>
    </xf>
    <xf numFmtId="165" fontId="18" fillId="0" borderId="1" xfId="5" applyNumberFormat="1" applyFont="1" applyFill="1" applyBorder="1" applyAlignment="1">
      <alignment horizontal="right" vertical="center"/>
    </xf>
    <xf numFmtId="165" fontId="18" fillId="0" borderId="5" xfId="5" applyNumberFormat="1" applyFont="1" applyFill="1" applyBorder="1" applyAlignment="1">
      <alignment horizontal="right" vertical="center"/>
    </xf>
    <xf numFmtId="165" fontId="18" fillId="0" borderId="8" xfId="5" applyNumberFormat="1" applyFont="1" applyFill="1" applyBorder="1" applyAlignment="1">
      <alignment horizontal="right" vertical="center"/>
    </xf>
    <xf numFmtId="165" fontId="18" fillId="0" borderId="11" xfId="5" applyNumberFormat="1" applyFont="1" applyFill="1" applyBorder="1" applyAlignment="1">
      <alignment horizontal="right" vertical="center"/>
    </xf>
    <xf numFmtId="0" fontId="9" fillId="0" borderId="13" xfId="8" applyFont="1" applyFill="1" applyBorder="1" applyAlignment="1">
      <alignment horizontal="left" vertical="center" wrapText="1"/>
    </xf>
    <xf numFmtId="165" fontId="9" fillId="0" borderId="12" xfId="3" applyNumberFormat="1" applyFont="1" applyFill="1" applyBorder="1" applyAlignment="1">
      <alignment horizontal="right" vertical="center"/>
    </xf>
    <xf numFmtId="49" fontId="9" fillId="0" borderId="5" xfId="1" quotePrefix="1" applyNumberFormat="1" applyFont="1" applyFill="1" applyBorder="1" applyAlignment="1">
      <alignment horizontal="center" vertical="center" wrapText="1"/>
    </xf>
    <xf numFmtId="0" fontId="9" fillId="0" borderId="5" xfId="4" applyFont="1" applyFill="1" applyBorder="1" applyAlignment="1">
      <alignment vertical="center" wrapText="1"/>
    </xf>
    <xf numFmtId="165" fontId="9" fillId="0" borderId="13" xfId="3" applyNumberFormat="1" applyFont="1" applyFill="1" applyBorder="1" applyAlignment="1">
      <alignment horizontal="right" vertical="center"/>
    </xf>
    <xf numFmtId="165" fontId="12" fillId="0" borderId="5" xfId="3" quotePrefix="1" applyNumberFormat="1" applyFont="1" applyFill="1" applyBorder="1" applyAlignment="1">
      <alignment horizontal="right" vertical="center" wrapText="1"/>
    </xf>
    <xf numFmtId="1" fontId="9" fillId="0" borderId="5" xfId="1" applyNumberFormat="1" applyFont="1" applyFill="1" applyBorder="1" applyAlignment="1">
      <alignment vertical="center"/>
    </xf>
    <xf numFmtId="165" fontId="6" fillId="0" borderId="1" xfId="5" quotePrefix="1" applyNumberFormat="1" applyFont="1" applyFill="1" applyBorder="1" applyAlignment="1">
      <alignment horizontal="right" vertical="center" wrapText="1"/>
    </xf>
    <xf numFmtId="3" fontId="9" fillId="0" borderId="0" xfId="1" applyNumberFormat="1" applyFont="1" applyFill="1" applyAlignment="1">
      <alignment vertical="center" wrapText="1"/>
    </xf>
    <xf numFmtId="0" fontId="9" fillId="0" borderId="1" xfId="14" applyFont="1" applyFill="1" applyBorder="1" applyAlignment="1">
      <alignment vertical="distributed"/>
    </xf>
    <xf numFmtId="167" fontId="9" fillId="0" borderId="1" xfId="15" applyNumberFormat="1" applyFont="1" applyFill="1" applyBorder="1" applyAlignment="1">
      <alignment vertical="center"/>
    </xf>
    <xf numFmtId="0" fontId="9" fillId="0" borderId="1" xfId="14" applyFont="1" applyFill="1" applyBorder="1"/>
    <xf numFmtId="167" fontId="9" fillId="0" borderId="1" xfId="15" quotePrefix="1" applyNumberFormat="1" applyFont="1" applyFill="1" applyBorder="1" applyAlignment="1">
      <alignment vertical="center" wrapText="1"/>
    </xf>
    <xf numFmtId="0" fontId="9" fillId="0" borderId="1" xfId="14" applyFont="1" applyFill="1" applyBorder="1" applyAlignment="1">
      <alignment wrapText="1"/>
    </xf>
    <xf numFmtId="0" fontId="9" fillId="0" borderId="1" xfId="1" applyNumberFormat="1" applyFont="1" applyFill="1" applyBorder="1" applyAlignment="1">
      <alignment horizontal="left" vertical="center" wrapText="1"/>
    </xf>
    <xf numFmtId="1" fontId="6" fillId="0" borderId="1" xfId="1" applyNumberFormat="1" applyFont="1" applyFill="1" applyBorder="1" applyAlignment="1">
      <alignment horizontal="left" vertical="center" wrapText="1"/>
    </xf>
    <xf numFmtId="0" fontId="6" fillId="0" borderId="1" xfId="10" applyFont="1" applyFill="1" applyBorder="1" applyAlignment="1">
      <alignment vertical="center" wrapText="1"/>
    </xf>
    <xf numFmtId="0" fontId="6" fillId="0" borderId="1" xfId="10" applyFont="1" applyFill="1" applyBorder="1" applyAlignment="1">
      <alignment horizontal="left" vertical="center" wrapText="1"/>
    </xf>
    <xf numFmtId="165" fontId="12" fillId="0" borderId="0" xfId="5" applyNumberFormat="1" applyFont="1" applyFill="1" applyBorder="1" applyAlignment="1">
      <alignment vertical="center"/>
    </xf>
    <xf numFmtId="165" fontId="9" fillId="0" borderId="5" xfId="5" applyNumberFormat="1" applyFont="1" applyFill="1" applyBorder="1" applyAlignment="1">
      <alignment horizontal="right" vertical="center"/>
    </xf>
    <xf numFmtId="1" fontId="9" fillId="0" borderId="0" xfId="1" applyNumberFormat="1" applyFont="1" applyFill="1" applyAlignment="1">
      <alignment horizontal="center" vertical="center"/>
    </xf>
    <xf numFmtId="0" fontId="6" fillId="0" borderId="1" xfId="4" applyFont="1" applyFill="1" applyBorder="1" applyAlignment="1">
      <alignment vertical="center" wrapText="1"/>
    </xf>
    <xf numFmtId="167" fontId="9" fillId="0" borderId="1" xfId="15" quotePrefix="1" applyNumberFormat="1" applyFont="1" applyFill="1" applyBorder="1" applyAlignment="1">
      <alignment horizontal="center" vertical="center" wrapText="1"/>
    </xf>
    <xf numFmtId="3" fontId="23" fillId="0" borderId="0" xfId="1" applyNumberFormat="1" applyFont="1" applyFill="1" applyBorder="1" applyAlignment="1">
      <alignment horizontal="center" vertical="center" wrapText="1"/>
    </xf>
    <xf numFmtId="3" fontId="24" fillId="0" borderId="0" xfId="1" applyNumberFormat="1" applyFont="1" applyFill="1" applyBorder="1" applyAlignment="1">
      <alignment horizontal="center" vertical="center" wrapText="1"/>
    </xf>
    <xf numFmtId="3" fontId="23" fillId="0" borderId="0" xfId="1" applyNumberFormat="1" applyFont="1" applyFill="1" applyBorder="1" applyAlignment="1">
      <alignment vertical="center" wrapText="1"/>
    </xf>
    <xf numFmtId="3" fontId="9" fillId="0" borderId="0" xfId="1" applyNumberFormat="1" applyFont="1" applyFill="1" applyBorder="1" applyAlignment="1">
      <alignment horizontal="center" vertical="center" wrapText="1"/>
    </xf>
    <xf numFmtId="1" fontId="23" fillId="0" borderId="0" xfId="1" applyNumberFormat="1" applyFont="1" applyFill="1" applyBorder="1" applyAlignment="1">
      <alignment horizontal="center" vertical="center"/>
    </xf>
    <xf numFmtId="165" fontId="9" fillId="0" borderId="1" xfId="3" quotePrefix="1" applyNumberFormat="1" applyFont="1" applyFill="1" applyBorder="1" applyAlignment="1">
      <alignment horizontal="center" vertical="center" wrapText="1"/>
    </xf>
    <xf numFmtId="165" fontId="9" fillId="0" borderId="1" xfId="3" quotePrefix="1" applyNumberFormat="1" applyFont="1" applyFill="1" applyBorder="1" applyAlignment="1">
      <alignment horizontal="left" vertical="center" wrapText="1"/>
    </xf>
    <xf numFmtId="3" fontId="12" fillId="2" borderId="1" xfId="1" applyNumberFormat="1" applyFont="1" applyFill="1" applyBorder="1" applyAlignment="1">
      <alignment horizontal="left" vertical="center" wrapText="1"/>
    </xf>
    <xf numFmtId="0" fontId="5" fillId="3" borderId="1" xfId="1" applyNumberFormat="1" applyFont="1" applyFill="1" applyBorder="1" applyAlignment="1">
      <alignment horizontal="center" vertical="center" wrapText="1"/>
    </xf>
    <xf numFmtId="3" fontId="12" fillId="3" borderId="1" xfId="1" applyNumberFormat="1" applyFont="1" applyFill="1" applyBorder="1" applyAlignment="1">
      <alignment horizontal="left" vertical="center" wrapText="1"/>
    </xf>
    <xf numFmtId="3" fontId="5" fillId="3" borderId="1" xfId="1" quotePrefix="1" applyNumberFormat="1" applyFont="1" applyFill="1" applyBorder="1" applyAlignment="1">
      <alignment horizontal="center" vertical="center" wrapText="1"/>
    </xf>
    <xf numFmtId="3" fontId="5" fillId="3" borderId="1" xfId="1" applyNumberFormat="1" applyFont="1" applyFill="1" applyBorder="1" applyAlignment="1">
      <alignment horizontal="center" vertical="center" wrapText="1"/>
    </xf>
    <xf numFmtId="3" fontId="5" fillId="3" borderId="0" xfId="1" applyNumberFormat="1" applyFont="1" applyFill="1" applyBorder="1" applyAlignment="1">
      <alignment vertical="center" wrapText="1"/>
    </xf>
    <xf numFmtId="0" fontId="6" fillId="3" borderId="1" xfId="1"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3" fontId="6" fillId="3" borderId="1" xfId="1" quotePrefix="1" applyNumberFormat="1" applyFont="1" applyFill="1" applyBorder="1" applyAlignment="1">
      <alignment horizontal="center" vertical="center" wrapText="1"/>
    </xf>
    <xf numFmtId="3" fontId="6" fillId="3" borderId="1" xfId="1" applyNumberFormat="1" applyFont="1" applyFill="1" applyBorder="1" applyAlignment="1">
      <alignment horizontal="center" vertical="center" wrapText="1"/>
    </xf>
    <xf numFmtId="3" fontId="6" fillId="3" borderId="0" xfId="1" applyNumberFormat="1" applyFont="1" applyFill="1" applyBorder="1" applyAlignment="1">
      <alignment vertical="center" wrapText="1"/>
    </xf>
    <xf numFmtId="165" fontId="12" fillId="4" borderId="1" xfId="3" applyNumberFormat="1" applyFont="1" applyFill="1" applyBorder="1" applyAlignment="1">
      <alignment horizontal="right" vertical="center"/>
    </xf>
    <xf numFmtId="1" fontId="9" fillId="4" borderId="0" xfId="1" applyNumberFormat="1" applyFont="1" applyFill="1" applyBorder="1" applyAlignment="1">
      <alignment vertical="center"/>
    </xf>
    <xf numFmtId="1" fontId="9" fillId="2" borderId="0" xfId="1" applyNumberFormat="1" applyFont="1" applyFill="1" applyBorder="1" applyAlignment="1">
      <alignment vertical="center"/>
    </xf>
    <xf numFmtId="0" fontId="12" fillId="2" borderId="1" xfId="1" quotePrefix="1" applyNumberFormat="1" applyFont="1" applyFill="1" applyBorder="1" applyAlignment="1">
      <alignment horizontal="center" vertical="center"/>
    </xf>
    <xf numFmtId="49" fontId="12" fillId="2" borderId="1" xfId="2" applyNumberFormat="1" applyFont="1" applyFill="1" applyBorder="1" applyAlignment="1">
      <alignment horizontal="left" vertical="center" wrapText="1"/>
    </xf>
    <xf numFmtId="1" fontId="12" fillId="0" borderId="0" xfId="1" applyNumberFormat="1" applyFont="1" applyFill="1" applyBorder="1" applyAlignment="1">
      <alignment horizontal="right" vertical="center"/>
    </xf>
    <xf numFmtId="1" fontId="12" fillId="0" borderId="0" xfId="1" applyNumberFormat="1" applyFont="1" applyFill="1" applyAlignment="1">
      <alignment vertical="center"/>
    </xf>
    <xf numFmtId="1" fontId="12" fillId="0" borderId="1" xfId="1" applyNumberFormat="1" applyFont="1" applyFill="1" applyBorder="1" applyAlignment="1">
      <alignment horizontal="right" vertical="center"/>
    </xf>
    <xf numFmtId="166" fontId="12" fillId="0" borderId="1" xfId="16" applyNumberFormat="1" applyFont="1" applyFill="1" applyBorder="1" applyAlignment="1">
      <alignment horizontal="right" vertical="center"/>
    </xf>
    <xf numFmtId="3" fontId="12" fillId="2" borderId="0" xfId="1" applyNumberFormat="1" applyFont="1" applyFill="1" applyBorder="1" applyAlignment="1">
      <alignment vertical="center" wrapText="1"/>
    </xf>
    <xf numFmtId="1" fontId="12" fillId="2" borderId="1" xfId="1" applyNumberFormat="1" applyFont="1" applyFill="1" applyBorder="1" applyAlignment="1">
      <alignment horizontal="left" vertical="center"/>
    </xf>
    <xf numFmtId="1" fontId="12" fillId="2" borderId="0" xfId="1" applyNumberFormat="1" applyFont="1" applyFill="1" applyBorder="1" applyAlignment="1">
      <alignment horizontal="center" vertical="center"/>
    </xf>
    <xf numFmtId="1" fontId="9" fillId="2" borderId="0" xfId="1" applyNumberFormat="1" applyFont="1" applyFill="1" applyAlignment="1">
      <alignment vertical="center"/>
    </xf>
    <xf numFmtId="1" fontId="2" fillId="0" borderId="0" xfId="1" applyNumberFormat="1" applyFont="1" applyFill="1" applyAlignment="1">
      <alignment horizontal="center" vertical="center" wrapText="1"/>
    </xf>
    <xf numFmtId="1" fontId="9" fillId="0" borderId="5" xfId="1" applyNumberFormat="1" applyFont="1" applyFill="1" applyBorder="1" applyAlignment="1">
      <alignment horizontal="center" vertical="center"/>
    </xf>
    <xf numFmtId="1" fontId="9" fillId="0" borderId="11" xfId="1" applyNumberFormat="1" applyFont="1" applyFill="1" applyBorder="1" applyAlignment="1">
      <alignment horizontal="center" vertical="center"/>
    </xf>
    <xf numFmtId="3" fontId="9" fillId="0" borderId="5" xfId="1" applyNumberFormat="1" applyFont="1" applyFill="1" applyBorder="1" applyAlignment="1">
      <alignment horizontal="center" vertical="center" wrapText="1"/>
    </xf>
    <xf numFmtId="3" fontId="9" fillId="0" borderId="8" xfId="1" applyNumberFormat="1" applyFont="1" applyFill="1" applyBorder="1" applyAlignment="1">
      <alignment horizontal="center" vertical="center" wrapText="1"/>
    </xf>
    <xf numFmtId="3" fontId="9" fillId="0" borderId="11" xfId="1" applyNumberFormat="1" applyFont="1" applyFill="1" applyBorder="1" applyAlignment="1">
      <alignment horizontal="center" vertical="center" wrapText="1"/>
    </xf>
    <xf numFmtId="1" fontId="9" fillId="0" borderId="5" xfId="1" applyNumberFormat="1" applyFont="1" applyFill="1" applyBorder="1" applyAlignment="1">
      <alignment horizontal="center" vertical="center" wrapText="1"/>
    </xf>
    <xf numFmtId="165" fontId="28" fillId="0" borderId="1" xfId="3" quotePrefix="1" applyNumberFormat="1" applyFont="1" applyFill="1" applyBorder="1" applyAlignment="1">
      <alignment horizontal="right" vertical="center" wrapText="1"/>
    </xf>
    <xf numFmtId="3" fontId="29" fillId="3" borderId="1" xfId="1" applyNumberFormat="1" applyFont="1" applyFill="1" applyBorder="1" applyAlignment="1">
      <alignment horizontal="left" vertical="center" wrapText="1"/>
    </xf>
    <xf numFmtId="165" fontId="29" fillId="3" borderId="1" xfId="3" quotePrefix="1" applyNumberFormat="1" applyFont="1" applyFill="1" applyBorder="1" applyAlignment="1">
      <alignment horizontal="right" vertical="center" wrapText="1"/>
    </xf>
    <xf numFmtId="3" fontId="12" fillId="5" borderId="1" xfId="1" applyNumberFormat="1" applyFont="1" applyFill="1" applyBorder="1" applyAlignment="1">
      <alignment horizontal="left" vertical="center" wrapText="1"/>
    </xf>
    <xf numFmtId="1" fontId="5" fillId="0" borderId="1" xfId="1" applyNumberFormat="1" applyFont="1" applyFill="1" applyBorder="1" applyAlignment="1">
      <alignment vertical="center"/>
    </xf>
    <xf numFmtId="3" fontId="6" fillId="5" borderId="1" xfId="1" applyNumberFormat="1" applyFont="1" applyFill="1" applyBorder="1" applyAlignment="1">
      <alignment horizontal="right" vertical="center" wrapText="1"/>
    </xf>
    <xf numFmtId="3" fontId="6" fillId="5" borderId="1" xfId="1" applyNumberFormat="1" applyFont="1" applyFill="1" applyBorder="1" applyAlignment="1">
      <alignment vertical="center" wrapText="1"/>
    </xf>
    <xf numFmtId="166" fontId="6" fillId="5" borderId="1" xfId="16" applyNumberFormat="1" applyFont="1" applyFill="1" applyBorder="1" applyAlignment="1">
      <alignment vertical="center"/>
    </xf>
    <xf numFmtId="1" fontId="9" fillId="0" borderId="1" xfId="1" applyNumberFormat="1" applyFont="1" applyFill="1" applyBorder="1" applyAlignment="1">
      <alignment horizontal="right" vertical="center"/>
    </xf>
    <xf numFmtId="49" fontId="5" fillId="0" borderId="1" xfId="1" applyNumberFormat="1" applyFont="1" applyFill="1" applyBorder="1" applyAlignment="1">
      <alignment horizontal="center" vertical="center"/>
    </xf>
    <xf numFmtId="1" fontId="5" fillId="0" borderId="1" xfId="1" applyNumberFormat="1" applyFont="1" applyFill="1" applyBorder="1" applyAlignment="1">
      <alignment vertical="center" wrapText="1"/>
    </xf>
    <xf numFmtId="1" fontId="5" fillId="0" borderId="1" xfId="1" applyNumberFormat="1" applyFont="1" applyFill="1" applyBorder="1" applyAlignment="1">
      <alignment horizontal="right" vertical="center"/>
    </xf>
    <xf numFmtId="166" fontId="5" fillId="0" borderId="1" xfId="16" applyNumberFormat="1" applyFont="1" applyFill="1" applyBorder="1" applyAlignment="1">
      <alignment horizontal="right" vertical="center"/>
    </xf>
    <xf numFmtId="49" fontId="6" fillId="0" borderId="1" xfId="1" applyNumberFormat="1" applyFont="1" applyFill="1" applyBorder="1" applyAlignment="1">
      <alignment horizontal="center" vertical="center"/>
    </xf>
    <xf numFmtId="166" fontId="6" fillId="0" borderId="1" xfId="16" applyNumberFormat="1" applyFont="1" applyFill="1" applyBorder="1" applyAlignment="1">
      <alignment horizontal="center" vertical="center" wrapText="1"/>
    </xf>
    <xf numFmtId="1" fontId="3" fillId="5" borderId="0" xfId="1" applyNumberFormat="1" applyFont="1" applyFill="1" applyBorder="1" applyAlignment="1">
      <alignment vertical="center"/>
    </xf>
    <xf numFmtId="3" fontId="21" fillId="0" borderId="11" xfId="1" applyNumberFormat="1" applyFont="1" applyFill="1" applyBorder="1" applyAlignment="1">
      <alignment horizontal="center" vertical="center" wrapText="1"/>
    </xf>
    <xf numFmtId="3" fontId="21" fillId="0" borderId="1" xfId="1" applyNumberFormat="1" applyFont="1" applyFill="1" applyBorder="1" applyAlignment="1">
      <alignment horizontal="center" vertical="center" wrapText="1"/>
    </xf>
    <xf numFmtId="3" fontId="20" fillId="5" borderId="1" xfId="1" applyNumberFormat="1" applyFont="1" applyFill="1" applyBorder="1" applyAlignment="1">
      <alignment vertical="center" wrapText="1"/>
    </xf>
    <xf numFmtId="3" fontId="21" fillId="9" borderId="1" xfId="1" applyNumberFormat="1" applyFont="1" applyFill="1" applyBorder="1" applyAlignment="1">
      <alignment vertical="center" wrapText="1"/>
    </xf>
    <xf numFmtId="3" fontId="20" fillId="3" borderId="1" xfId="1" applyNumberFormat="1" applyFont="1" applyFill="1" applyBorder="1" applyAlignment="1">
      <alignment vertical="center" wrapText="1"/>
    </xf>
    <xf numFmtId="3" fontId="21" fillId="3" borderId="1" xfId="1" applyNumberFormat="1" applyFont="1" applyFill="1" applyBorder="1" applyAlignment="1">
      <alignment vertical="center" wrapText="1"/>
    </xf>
    <xf numFmtId="3" fontId="21" fillId="5" borderId="1" xfId="1" applyNumberFormat="1" applyFont="1" applyFill="1" applyBorder="1" applyAlignment="1">
      <alignment vertical="center" wrapText="1"/>
    </xf>
    <xf numFmtId="166" fontId="21" fillId="5" borderId="1" xfId="16" applyNumberFormat="1" applyFont="1" applyFill="1" applyBorder="1" applyAlignment="1">
      <alignment vertical="center" wrapText="1"/>
    </xf>
    <xf numFmtId="166" fontId="20" fillId="5" borderId="1" xfId="16" applyNumberFormat="1" applyFont="1" applyFill="1" applyBorder="1" applyAlignment="1">
      <alignment vertical="center" wrapText="1"/>
    </xf>
    <xf numFmtId="166" fontId="21" fillId="3" borderId="1" xfId="16" applyNumberFormat="1" applyFont="1" applyFill="1" applyBorder="1" applyAlignment="1">
      <alignment vertical="center" wrapText="1"/>
    </xf>
    <xf numFmtId="3" fontId="20" fillId="9" borderId="1" xfId="1" applyNumberFormat="1" applyFont="1" applyFill="1" applyBorder="1" applyAlignment="1">
      <alignment vertical="center" wrapText="1"/>
    </xf>
    <xf numFmtId="3" fontId="21" fillId="12" borderId="1" xfId="1" applyNumberFormat="1" applyFont="1" applyFill="1" applyBorder="1" applyAlignment="1">
      <alignment vertical="center" wrapText="1"/>
    </xf>
    <xf numFmtId="3" fontId="20" fillId="6" borderId="1" xfId="1" applyNumberFormat="1" applyFont="1" applyFill="1" applyBorder="1" applyAlignment="1">
      <alignment vertical="center" wrapText="1"/>
    </xf>
    <xf numFmtId="1" fontId="20" fillId="7" borderId="1" xfId="1" applyNumberFormat="1" applyFont="1" applyFill="1" applyBorder="1" applyAlignment="1">
      <alignment vertical="center"/>
    </xf>
    <xf numFmtId="1" fontId="20" fillId="5" borderId="1" xfId="1" applyNumberFormat="1" applyFont="1" applyFill="1" applyBorder="1" applyAlignment="1">
      <alignment vertical="center"/>
    </xf>
    <xf numFmtId="1" fontId="21" fillId="5" borderId="1" xfId="1" applyNumberFormat="1" applyFont="1" applyFill="1" applyBorder="1" applyAlignment="1">
      <alignment vertical="center"/>
    </xf>
    <xf numFmtId="3" fontId="21" fillId="6" borderId="1" xfId="1" applyNumberFormat="1" applyFont="1" applyFill="1" applyBorder="1" applyAlignment="1">
      <alignment vertical="center" wrapText="1"/>
    </xf>
    <xf numFmtId="3" fontId="21" fillId="11" borderId="1" xfId="1" applyNumberFormat="1" applyFont="1" applyFill="1" applyBorder="1" applyAlignment="1">
      <alignment vertical="center" wrapText="1"/>
    </xf>
    <xf numFmtId="3" fontId="31" fillId="5" borderId="1" xfId="1" applyNumberFormat="1" applyFont="1" applyFill="1" applyBorder="1" applyAlignment="1">
      <alignment vertical="center" wrapText="1"/>
    </xf>
    <xf numFmtId="1" fontId="31" fillId="5" borderId="1" xfId="1" applyNumberFormat="1" applyFont="1" applyFill="1" applyBorder="1" applyAlignment="1">
      <alignment vertical="center"/>
    </xf>
    <xf numFmtId="3" fontId="21" fillId="10" borderId="1" xfId="1" applyNumberFormat="1" applyFont="1" applyFill="1" applyBorder="1" applyAlignment="1">
      <alignment vertical="center" wrapText="1"/>
    </xf>
    <xf numFmtId="3" fontId="20" fillId="0" borderId="1" xfId="1" applyNumberFormat="1" applyFont="1" applyFill="1" applyBorder="1" applyAlignment="1">
      <alignment vertical="center" wrapText="1"/>
    </xf>
    <xf numFmtId="1" fontId="21" fillId="0" borderId="1" xfId="1" applyNumberFormat="1" applyFont="1" applyFill="1" applyBorder="1" applyAlignment="1">
      <alignment vertical="center"/>
    </xf>
    <xf numFmtId="3" fontId="21" fillId="0" borderId="1" xfId="1" applyNumberFormat="1" applyFont="1" applyFill="1" applyBorder="1" applyAlignment="1">
      <alignment vertical="center" wrapText="1"/>
    </xf>
    <xf numFmtId="3" fontId="31" fillId="0" borderId="1" xfId="1" applyNumberFormat="1" applyFont="1" applyFill="1" applyBorder="1" applyAlignment="1">
      <alignment vertical="center" wrapText="1"/>
    </xf>
    <xf numFmtId="0" fontId="21" fillId="0" borderId="1" xfId="8" applyFont="1" applyFill="1" applyBorder="1" applyAlignment="1">
      <alignment horizontal="left" vertical="center" wrapText="1"/>
    </xf>
    <xf numFmtId="166" fontId="21" fillId="0" borderId="1" xfId="16" applyNumberFormat="1" applyFont="1" applyFill="1" applyBorder="1" applyAlignment="1">
      <alignment horizontal="left" vertical="center" wrapText="1"/>
    </xf>
    <xf numFmtId="0" fontId="34" fillId="5" borderId="1" xfId="1" quotePrefix="1" applyNumberFormat="1" applyFont="1" applyFill="1" applyBorder="1" applyAlignment="1">
      <alignment horizontal="center" vertical="center"/>
    </xf>
    <xf numFmtId="165" fontId="34" fillId="5" borderId="1" xfId="5" applyNumberFormat="1" applyFont="1" applyFill="1" applyBorder="1" applyAlignment="1">
      <alignment horizontal="right" vertical="center" wrapText="1"/>
    </xf>
    <xf numFmtId="3" fontId="34" fillId="5" borderId="1" xfId="1" applyNumberFormat="1" applyFont="1" applyFill="1" applyBorder="1" applyAlignment="1">
      <alignment horizontal="right" vertical="center" wrapText="1"/>
    </xf>
    <xf numFmtId="166" fontId="34" fillId="5" borderId="1" xfId="16" applyNumberFormat="1" applyFont="1" applyFill="1" applyBorder="1" applyAlignment="1">
      <alignment vertical="center"/>
    </xf>
    <xf numFmtId="165" fontId="33" fillId="5" borderId="1" xfId="3" applyNumberFormat="1" applyFont="1" applyFill="1" applyBorder="1" applyAlignment="1">
      <alignment horizontal="right" vertical="center"/>
    </xf>
    <xf numFmtId="165" fontId="34" fillId="5" borderId="1" xfId="5" applyNumberFormat="1" applyFont="1" applyFill="1" applyBorder="1" applyAlignment="1">
      <alignment horizontal="right" vertical="center"/>
    </xf>
    <xf numFmtId="165" fontId="34" fillId="5" borderId="1" xfId="3" applyNumberFormat="1" applyFont="1" applyFill="1" applyBorder="1" applyAlignment="1">
      <alignment horizontal="right" vertical="center"/>
    </xf>
    <xf numFmtId="165" fontId="34" fillId="5" borderId="1" xfId="5" applyNumberFormat="1" applyFont="1" applyFill="1" applyBorder="1" applyAlignment="1">
      <alignment horizontal="right" vertical="center" shrinkToFit="1"/>
    </xf>
    <xf numFmtId="1" fontId="34" fillId="5" borderId="1" xfId="1" applyNumberFormat="1" applyFont="1" applyFill="1" applyBorder="1" applyAlignment="1">
      <alignment vertical="center"/>
    </xf>
    <xf numFmtId="3" fontId="34" fillId="5" borderId="1" xfId="1" applyNumberFormat="1" applyFont="1" applyFill="1" applyBorder="1" applyAlignment="1">
      <alignment vertical="center" wrapText="1"/>
    </xf>
    <xf numFmtId="1" fontId="21" fillId="3" borderId="1" xfId="1" applyNumberFormat="1" applyFont="1" applyFill="1" applyBorder="1" applyAlignment="1">
      <alignment vertical="center"/>
    </xf>
    <xf numFmtId="3" fontId="32" fillId="3" borderId="1" xfId="1" applyNumberFormat="1" applyFont="1" applyFill="1" applyBorder="1" applyAlignment="1">
      <alignment vertical="center" wrapText="1"/>
    </xf>
    <xf numFmtId="0" fontId="31" fillId="0" borderId="1" xfId="8" applyFont="1" applyFill="1" applyBorder="1" applyAlignment="1">
      <alignment horizontal="left" vertical="center" wrapText="1"/>
    </xf>
    <xf numFmtId="1" fontId="34" fillId="0" borderId="1" xfId="1" applyNumberFormat="1" applyFont="1" applyFill="1" applyBorder="1" applyAlignment="1">
      <alignment vertical="center"/>
    </xf>
    <xf numFmtId="3" fontId="33" fillId="3" borderId="1" xfId="1" applyNumberFormat="1" applyFont="1" applyFill="1" applyBorder="1" applyAlignment="1">
      <alignment vertical="center" wrapText="1"/>
    </xf>
    <xf numFmtId="3" fontId="34" fillId="0" borderId="1" xfId="1" applyNumberFormat="1" applyFont="1" applyFill="1" applyBorder="1" applyAlignment="1">
      <alignment vertical="center" wrapText="1"/>
    </xf>
    <xf numFmtId="3" fontId="33" fillId="0" borderId="1" xfId="3" quotePrefix="1" applyNumberFormat="1" applyFont="1" applyFill="1" applyBorder="1" applyAlignment="1">
      <alignment horizontal="right" vertical="center" wrapText="1"/>
    </xf>
    <xf numFmtId="3" fontId="33" fillId="5" borderId="1" xfId="1" applyNumberFormat="1" applyFont="1" applyFill="1" applyBorder="1" applyAlignment="1">
      <alignment horizontal="right" vertical="center" wrapText="1"/>
    </xf>
    <xf numFmtId="166" fontId="33" fillId="5" borderId="1" xfId="16" applyNumberFormat="1" applyFont="1" applyFill="1" applyBorder="1" applyAlignment="1">
      <alignment vertical="center"/>
    </xf>
    <xf numFmtId="49" fontId="34" fillId="5" borderId="1" xfId="1" quotePrefix="1" applyNumberFormat="1" applyFont="1" applyFill="1" applyBorder="1" applyAlignment="1">
      <alignment horizontal="center" vertical="center" wrapText="1"/>
    </xf>
    <xf numFmtId="166" fontId="34" fillId="5" borderId="1" xfId="16" applyNumberFormat="1" applyFont="1" applyFill="1" applyBorder="1" applyAlignment="1">
      <alignment vertical="center" wrapText="1"/>
    </xf>
    <xf numFmtId="0" fontId="34" fillId="5" borderId="1" xfId="8" applyFont="1" applyFill="1" applyBorder="1" applyAlignment="1">
      <alignment horizontal="left" vertical="center" wrapText="1"/>
    </xf>
    <xf numFmtId="165" fontId="34" fillId="5" borderId="1" xfId="5" quotePrefix="1" applyNumberFormat="1" applyFont="1" applyFill="1" applyBorder="1" applyAlignment="1">
      <alignment horizontal="right" vertical="center" wrapText="1"/>
    </xf>
    <xf numFmtId="3" fontId="33" fillId="5" borderId="1" xfId="1" applyNumberFormat="1" applyFont="1" applyFill="1" applyBorder="1" applyAlignment="1">
      <alignment vertical="center" wrapText="1"/>
    </xf>
    <xf numFmtId="0" fontId="32" fillId="0" borderId="1" xfId="8" applyFont="1" applyFill="1" applyBorder="1" applyAlignment="1">
      <alignment horizontal="left" vertical="center" wrapText="1"/>
    </xf>
    <xf numFmtId="1" fontId="28" fillId="0" borderId="0" xfId="1" applyNumberFormat="1" applyFont="1" applyFill="1" applyBorder="1" applyAlignment="1">
      <alignment vertical="center"/>
    </xf>
    <xf numFmtId="1" fontId="37" fillId="5" borderId="0" xfId="1" applyNumberFormat="1" applyFont="1" applyFill="1" applyBorder="1" applyAlignment="1">
      <alignment horizontal="center" vertical="center"/>
    </xf>
    <xf numFmtId="1" fontId="35" fillId="5" borderId="0" xfId="1" applyNumberFormat="1" applyFont="1" applyFill="1" applyBorder="1" applyAlignment="1">
      <alignment vertical="center"/>
    </xf>
    <xf numFmtId="1" fontId="35" fillId="5" borderId="0" xfId="1" applyNumberFormat="1" applyFont="1" applyFill="1" applyBorder="1" applyAlignment="1">
      <alignment horizontal="center" vertical="center" wrapText="1"/>
    </xf>
    <xf numFmtId="3" fontId="33" fillId="0" borderId="11" xfId="1" applyNumberFormat="1" applyFont="1" applyFill="1" applyBorder="1" applyAlignment="1">
      <alignment horizontal="center" vertical="center" wrapText="1"/>
    </xf>
    <xf numFmtId="3" fontId="33" fillId="0" borderId="1" xfId="1" applyNumberFormat="1" applyFont="1" applyFill="1" applyBorder="1" applyAlignment="1">
      <alignment horizontal="center" vertical="center" wrapText="1"/>
    </xf>
    <xf numFmtId="0" fontId="34" fillId="5" borderId="1" xfId="1" applyNumberFormat="1" applyFont="1" applyFill="1" applyBorder="1" applyAlignment="1">
      <alignment horizontal="center" vertical="center" wrapText="1"/>
    </xf>
    <xf numFmtId="3" fontId="34" fillId="5" borderId="1" xfId="1" quotePrefix="1" applyNumberFormat="1" applyFont="1" applyFill="1" applyBorder="1" applyAlignment="1">
      <alignment horizontal="center" vertical="center" wrapText="1"/>
    </xf>
    <xf numFmtId="166" fontId="34" fillId="5" borderId="1" xfId="1" applyNumberFormat="1" applyFont="1" applyFill="1" applyBorder="1" applyAlignment="1">
      <alignment horizontal="center" vertical="center" wrapText="1"/>
    </xf>
    <xf numFmtId="166" fontId="33" fillId="9" borderId="1" xfId="1" applyNumberFormat="1" applyFont="1" applyFill="1" applyBorder="1" applyAlignment="1">
      <alignment horizontal="center" vertical="center" wrapText="1"/>
    </xf>
    <xf numFmtId="3" fontId="33" fillId="9" borderId="1" xfId="1" applyNumberFormat="1" applyFont="1" applyFill="1" applyBorder="1" applyAlignment="1">
      <alignment vertical="center" wrapText="1"/>
    </xf>
    <xf numFmtId="3" fontId="34" fillId="3" borderId="1" xfId="1" applyNumberFormat="1" applyFont="1" applyFill="1" applyBorder="1" applyAlignment="1">
      <alignment horizontal="center" vertical="center" wrapText="1"/>
    </xf>
    <xf numFmtId="3" fontId="34" fillId="3" borderId="1" xfId="1" applyNumberFormat="1" applyFont="1" applyFill="1" applyBorder="1" applyAlignment="1">
      <alignment vertical="center" wrapText="1"/>
    </xf>
    <xf numFmtId="0" fontId="33" fillId="5" borderId="1" xfId="1" applyNumberFormat="1" applyFont="1" applyFill="1" applyBorder="1" applyAlignment="1">
      <alignment horizontal="center" vertical="center" wrapText="1"/>
    </xf>
    <xf numFmtId="0" fontId="33" fillId="5" borderId="1" xfId="0" applyFont="1" applyFill="1" applyBorder="1" applyAlignment="1">
      <alignment horizontal="left" vertical="center" wrapText="1"/>
    </xf>
    <xf numFmtId="3" fontId="33" fillId="5" borderId="1" xfId="1" quotePrefix="1" applyNumberFormat="1" applyFont="1" applyFill="1" applyBorder="1" applyAlignment="1">
      <alignment horizontal="right" vertical="center" wrapText="1"/>
    </xf>
    <xf numFmtId="3" fontId="34" fillId="5" borderId="1" xfId="1" quotePrefix="1" applyNumberFormat="1" applyFont="1" applyFill="1" applyBorder="1" applyAlignment="1">
      <alignment horizontal="right" vertical="center" wrapText="1"/>
    </xf>
    <xf numFmtId="3" fontId="34" fillId="5" borderId="1" xfId="1" applyNumberFormat="1" applyFont="1" applyFill="1" applyBorder="1" applyAlignment="1">
      <alignment horizontal="center" vertical="center" wrapText="1"/>
    </xf>
    <xf numFmtId="3" fontId="34" fillId="8" borderId="1" xfId="1" applyNumberFormat="1" applyFont="1" applyFill="1" applyBorder="1" applyAlignment="1">
      <alignment vertical="center" wrapText="1"/>
    </xf>
    <xf numFmtId="3" fontId="34" fillId="5" borderId="1" xfId="0" applyNumberFormat="1" applyFont="1" applyFill="1" applyBorder="1" applyAlignment="1">
      <alignment horizontal="left" vertical="center" wrapText="1"/>
    </xf>
    <xf numFmtId="166" fontId="34" fillId="5" borderId="1" xfId="16" applyNumberFormat="1" applyFont="1" applyFill="1" applyBorder="1" applyAlignment="1">
      <alignment horizontal="right" vertical="center" wrapText="1"/>
    </xf>
    <xf numFmtId="1" fontId="34" fillId="5" borderId="1" xfId="0" applyNumberFormat="1" applyFont="1" applyFill="1" applyBorder="1" applyAlignment="1">
      <alignment horizontal="left" vertical="center" wrapText="1"/>
    </xf>
    <xf numFmtId="165" fontId="34" fillId="5" borderId="1" xfId="3" quotePrefix="1" applyNumberFormat="1" applyFont="1" applyFill="1" applyBorder="1" applyAlignment="1">
      <alignment horizontal="right" vertical="center" wrapText="1"/>
    </xf>
    <xf numFmtId="3" fontId="33" fillId="5" borderId="1" xfId="1" applyNumberFormat="1" applyFont="1" applyFill="1" applyBorder="1" applyAlignment="1">
      <alignment horizontal="left" vertical="center" wrapText="1"/>
    </xf>
    <xf numFmtId="3" fontId="33" fillId="5" borderId="1" xfId="1" applyNumberFormat="1" applyFont="1" applyFill="1" applyBorder="1" applyAlignment="1">
      <alignment horizontal="center" vertical="center" wrapText="1"/>
    </xf>
    <xf numFmtId="166" fontId="33" fillId="5" borderId="1" xfId="16" applyNumberFormat="1" applyFont="1" applyFill="1" applyBorder="1" applyAlignment="1">
      <alignment vertical="center" wrapText="1"/>
    </xf>
    <xf numFmtId="166" fontId="33" fillId="5" borderId="1" xfId="16" applyNumberFormat="1" applyFont="1" applyFill="1" applyBorder="1" applyAlignment="1">
      <alignment horizontal="right" vertical="center" wrapText="1"/>
    </xf>
    <xf numFmtId="3" fontId="33" fillId="8" borderId="1" xfId="1" applyNumberFormat="1" applyFont="1" applyFill="1" applyBorder="1" applyAlignment="1">
      <alignment vertical="center" wrapText="1"/>
    </xf>
    <xf numFmtId="3" fontId="34" fillId="5" borderId="1" xfId="1" applyNumberFormat="1" applyFont="1" applyFill="1" applyBorder="1" applyAlignment="1">
      <alignment horizontal="left" vertical="center" wrapText="1"/>
    </xf>
    <xf numFmtId="166" fontId="33" fillId="5" borderId="1" xfId="16" applyNumberFormat="1" applyFont="1" applyFill="1" applyBorder="1" applyAlignment="1">
      <alignment horizontal="center" vertical="center" wrapText="1"/>
    </xf>
    <xf numFmtId="49" fontId="33" fillId="5" borderId="1" xfId="1" quotePrefix="1" applyNumberFormat="1" applyFont="1" applyFill="1" applyBorder="1" applyAlignment="1">
      <alignment horizontal="center" vertical="center" wrapText="1"/>
    </xf>
    <xf numFmtId="166" fontId="33" fillId="5" borderId="1" xfId="16" applyNumberFormat="1" applyFont="1" applyFill="1" applyBorder="1" applyAlignment="1">
      <alignment horizontal="left" vertical="center" wrapText="1"/>
    </xf>
    <xf numFmtId="166" fontId="34" fillId="5" borderId="1" xfId="16" applyNumberFormat="1" applyFont="1" applyFill="1" applyBorder="1" applyAlignment="1">
      <alignment horizontal="center" vertical="center" wrapText="1"/>
    </xf>
    <xf numFmtId="166" fontId="34" fillId="5" borderId="1" xfId="16" applyNumberFormat="1" applyFont="1" applyFill="1" applyBorder="1" applyAlignment="1">
      <alignment horizontal="left" vertical="center" wrapText="1"/>
    </xf>
    <xf numFmtId="166" fontId="33" fillId="3" borderId="1" xfId="16" applyNumberFormat="1" applyFont="1" applyFill="1" applyBorder="1" applyAlignment="1">
      <alignment vertical="center" wrapText="1"/>
    </xf>
    <xf numFmtId="43" fontId="33" fillId="5" borderId="1" xfId="16" applyFont="1" applyFill="1" applyBorder="1" applyAlignment="1">
      <alignment vertical="center" wrapText="1"/>
    </xf>
    <xf numFmtId="43" fontId="34" fillId="5" borderId="1" xfId="16" applyFont="1" applyFill="1" applyBorder="1" applyAlignment="1">
      <alignment vertical="center" wrapText="1"/>
    </xf>
    <xf numFmtId="166" fontId="33" fillId="5" borderId="1" xfId="16" quotePrefix="1" applyNumberFormat="1" applyFont="1" applyFill="1" applyBorder="1" applyAlignment="1">
      <alignment vertical="center" wrapText="1"/>
    </xf>
    <xf numFmtId="166" fontId="34" fillId="5" borderId="1" xfId="16" quotePrefix="1" applyNumberFormat="1" applyFont="1" applyFill="1" applyBorder="1" applyAlignment="1">
      <alignment vertical="center" wrapText="1"/>
    </xf>
    <xf numFmtId="3" fontId="34" fillId="9" borderId="1" xfId="1" applyNumberFormat="1" applyFont="1" applyFill="1" applyBorder="1" applyAlignment="1">
      <alignment vertical="center" wrapText="1"/>
    </xf>
    <xf numFmtId="3" fontId="33" fillId="12" borderId="1" xfId="1" applyNumberFormat="1" applyFont="1" applyFill="1" applyBorder="1" applyAlignment="1">
      <alignment vertical="center" wrapText="1"/>
    </xf>
    <xf numFmtId="165" fontId="33" fillId="5" borderId="1" xfId="3" quotePrefix="1" applyNumberFormat="1" applyFont="1" applyFill="1" applyBorder="1" applyAlignment="1">
      <alignment horizontal="right" vertical="center" wrapText="1"/>
    </xf>
    <xf numFmtId="1" fontId="33" fillId="6" borderId="1" xfId="1" applyNumberFormat="1" applyFont="1" applyFill="1" applyBorder="1" applyAlignment="1">
      <alignment vertical="center"/>
    </xf>
    <xf numFmtId="3" fontId="34" fillId="6" borderId="1" xfId="1" applyNumberFormat="1" applyFont="1" applyFill="1" applyBorder="1" applyAlignment="1">
      <alignment vertical="center" wrapText="1"/>
    </xf>
    <xf numFmtId="1" fontId="34" fillId="7" borderId="1" xfId="1" applyNumberFormat="1" applyFont="1" applyFill="1" applyBorder="1" applyAlignment="1">
      <alignment vertical="center"/>
    </xf>
    <xf numFmtId="49" fontId="34" fillId="5" borderId="1" xfId="2" applyNumberFormat="1" applyFont="1" applyFill="1" applyBorder="1" applyAlignment="1">
      <alignment horizontal="left" vertical="center" wrapText="1"/>
    </xf>
    <xf numFmtId="49" fontId="34" fillId="5" borderId="1" xfId="2" applyNumberFormat="1" applyFont="1" applyFill="1" applyBorder="1" applyAlignment="1">
      <alignment horizontal="right" vertical="center" wrapText="1"/>
    </xf>
    <xf numFmtId="0" fontId="34" fillId="5" borderId="1" xfId="0" applyFont="1" applyFill="1" applyBorder="1" applyAlignment="1">
      <alignment vertical="center" wrapText="1"/>
    </xf>
    <xf numFmtId="1" fontId="33" fillId="5" borderId="1" xfId="1" applyNumberFormat="1" applyFont="1" applyFill="1" applyBorder="1" applyAlignment="1">
      <alignment vertical="center"/>
    </xf>
    <xf numFmtId="3" fontId="33" fillId="6" borderId="1" xfId="1" applyNumberFormat="1" applyFont="1" applyFill="1" applyBorder="1" applyAlignment="1">
      <alignment vertical="center" wrapText="1"/>
    </xf>
    <xf numFmtId="1" fontId="33" fillId="11" borderId="1" xfId="1" applyNumberFormat="1" applyFont="1" applyFill="1" applyBorder="1" applyAlignment="1">
      <alignment vertical="center"/>
    </xf>
    <xf numFmtId="3" fontId="33" fillId="11" borderId="1" xfId="1" applyNumberFormat="1" applyFont="1" applyFill="1" applyBorder="1" applyAlignment="1">
      <alignment vertical="center" wrapText="1"/>
    </xf>
    <xf numFmtId="0" fontId="33" fillId="5" borderId="1" xfId="1" quotePrefix="1" applyNumberFormat="1" applyFont="1" applyFill="1" applyBorder="1" applyAlignment="1">
      <alignment horizontal="center" vertical="center"/>
    </xf>
    <xf numFmtId="49" fontId="33" fillId="5" borderId="1" xfId="2" applyNumberFormat="1" applyFont="1" applyFill="1" applyBorder="1" applyAlignment="1">
      <alignment horizontal="left" vertical="center" wrapText="1"/>
    </xf>
    <xf numFmtId="0" fontId="33" fillId="5" borderId="1" xfId="4" applyFont="1" applyFill="1" applyBorder="1" applyAlignment="1">
      <alignment horizontal="center" vertical="center" wrapText="1"/>
    </xf>
    <xf numFmtId="0" fontId="33" fillId="5" borderId="1" xfId="4" applyFont="1" applyFill="1" applyBorder="1" applyAlignment="1">
      <alignment vertical="center" wrapText="1"/>
    </xf>
    <xf numFmtId="0" fontId="33" fillId="5" borderId="1" xfId="4" applyFont="1" applyFill="1" applyBorder="1" applyAlignment="1">
      <alignment horizontal="right" vertical="center" wrapText="1"/>
    </xf>
    <xf numFmtId="49" fontId="33" fillId="5" borderId="1" xfId="1" quotePrefix="1" applyNumberFormat="1" applyFont="1" applyFill="1" applyBorder="1" applyAlignment="1">
      <alignment horizontal="left" vertical="center" wrapText="1"/>
    </xf>
    <xf numFmtId="49" fontId="33" fillId="5" borderId="1" xfId="1" quotePrefix="1" applyNumberFormat="1" applyFont="1" applyFill="1" applyBorder="1" applyAlignment="1">
      <alignment horizontal="right" vertical="center" wrapText="1"/>
    </xf>
    <xf numFmtId="1" fontId="33" fillId="5" borderId="1" xfId="1" applyNumberFormat="1" applyFont="1" applyFill="1" applyBorder="1" applyAlignment="1">
      <alignment horizontal="center" vertical="center"/>
    </xf>
    <xf numFmtId="1" fontId="33" fillId="10" borderId="1" xfId="1" applyNumberFormat="1" applyFont="1" applyFill="1" applyBorder="1" applyAlignment="1">
      <alignment vertical="center"/>
    </xf>
    <xf numFmtId="3" fontId="33" fillId="10" borderId="1" xfId="1" applyNumberFormat="1" applyFont="1" applyFill="1" applyBorder="1" applyAlignment="1">
      <alignment vertical="center" wrapText="1"/>
    </xf>
    <xf numFmtId="49" fontId="34" fillId="5" borderId="1" xfId="1" applyNumberFormat="1" applyFont="1" applyFill="1" applyBorder="1" applyAlignment="1">
      <alignment horizontal="center" vertical="center" wrapText="1"/>
    </xf>
    <xf numFmtId="0" fontId="34" fillId="5" borderId="1" xfId="4" applyFont="1" applyFill="1" applyBorder="1" applyAlignment="1">
      <alignment horizontal="right" vertical="center" wrapText="1"/>
    </xf>
    <xf numFmtId="0" fontId="34" fillId="5" borderId="1" xfId="4" applyFont="1" applyFill="1" applyBorder="1" applyAlignment="1">
      <alignment vertical="center" wrapText="1"/>
    </xf>
    <xf numFmtId="0" fontId="34" fillId="5" borderId="1" xfId="4" applyFont="1" applyFill="1" applyBorder="1" applyAlignment="1">
      <alignment horizontal="left" vertical="center" wrapText="1"/>
    </xf>
    <xf numFmtId="0" fontId="34" fillId="5" borderId="1" xfId="4" applyFont="1" applyFill="1" applyBorder="1" applyAlignment="1">
      <alignment horizontal="center" vertical="center" wrapText="1"/>
    </xf>
    <xf numFmtId="49" fontId="33" fillId="5" borderId="1" xfId="1" applyNumberFormat="1" applyFont="1" applyFill="1" applyBorder="1" applyAlignment="1">
      <alignment horizontal="center" vertical="center" wrapText="1"/>
    </xf>
    <xf numFmtId="0" fontId="33" fillId="5" borderId="1" xfId="4" applyFont="1" applyFill="1" applyBorder="1" applyAlignment="1">
      <alignment horizontal="left" vertical="center" wrapText="1"/>
    </xf>
    <xf numFmtId="165" fontId="33" fillId="5" borderId="1" xfId="3" applyNumberFormat="1" applyFont="1" applyFill="1" applyBorder="1" applyAlignment="1">
      <alignment vertical="center"/>
    </xf>
    <xf numFmtId="165" fontId="34" fillId="5" borderId="1" xfId="6" applyNumberFormat="1" applyFont="1" applyFill="1" applyBorder="1" applyAlignment="1">
      <alignment horizontal="right" vertical="center"/>
    </xf>
    <xf numFmtId="165" fontId="34" fillId="5" borderId="1" xfId="3" applyNumberFormat="1" applyFont="1" applyFill="1" applyBorder="1" applyAlignment="1">
      <alignment vertical="center"/>
    </xf>
    <xf numFmtId="165" fontId="33" fillId="0" borderId="1" xfId="3" applyNumberFormat="1" applyFont="1" applyFill="1" applyBorder="1" applyAlignment="1">
      <alignment horizontal="right" vertical="center"/>
    </xf>
    <xf numFmtId="165" fontId="34" fillId="5" borderId="1" xfId="3" applyNumberFormat="1" applyFont="1" applyFill="1" applyBorder="1" applyAlignment="1">
      <alignment horizontal="right" vertical="center" shrinkToFit="1"/>
    </xf>
    <xf numFmtId="1" fontId="33" fillId="0" borderId="1" xfId="1" applyNumberFormat="1" applyFont="1" applyFill="1" applyBorder="1" applyAlignment="1">
      <alignment vertical="center"/>
    </xf>
    <xf numFmtId="3" fontId="33" fillId="0" borderId="1" xfId="1" applyNumberFormat="1" applyFont="1" applyFill="1" applyBorder="1" applyAlignment="1">
      <alignment vertical="center" wrapText="1"/>
    </xf>
    <xf numFmtId="1" fontId="33" fillId="0" borderId="1" xfId="1" applyNumberFormat="1" applyFont="1" applyFill="1" applyBorder="1" applyAlignment="1">
      <alignment horizontal="right" vertical="center"/>
    </xf>
    <xf numFmtId="1" fontId="34" fillId="0" borderId="1" xfId="1" applyNumberFormat="1" applyFont="1" applyFill="1" applyBorder="1" applyAlignment="1">
      <alignment vertical="center" wrapText="1"/>
    </xf>
    <xf numFmtId="165" fontId="33" fillId="5" borderId="1" xfId="3" applyNumberFormat="1" applyFont="1" applyFill="1" applyBorder="1" applyAlignment="1">
      <alignment horizontal="right" vertical="center" shrinkToFit="1"/>
    </xf>
    <xf numFmtId="165" fontId="33" fillId="5" borderId="1" xfId="5" applyNumberFormat="1" applyFont="1" applyFill="1" applyBorder="1" applyAlignment="1">
      <alignment horizontal="right" vertical="center"/>
    </xf>
    <xf numFmtId="165" fontId="33" fillId="5" borderId="1" xfId="5" applyNumberFormat="1" applyFont="1" applyFill="1" applyBorder="1" applyAlignment="1">
      <alignment horizontal="right" vertical="center" shrinkToFit="1"/>
    </xf>
    <xf numFmtId="165" fontId="33" fillId="5" borderId="1" xfId="5" quotePrefix="1" applyNumberFormat="1" applyFont="1" applyFill="1" applyBorder="1" applyAlignment="1">
      <alignment horizontal="right" vertical="center" wrapText="1"/>
    </xf>
    <xf numFmtId="0" fontId="33" fillId="5" borderId="1" xfId="8" applyFont="1" applyFill="1" applyBorder="1" applyAlignment="1">
      <alignment horizontal="right" vertical="center" wrapText="1"/>
    </xf>
    <xf numFmtId="0" fontId="33" fillId="5" borderId="1" xfId="8" applyFont="1" applyFill="1" applyBorder="1" applyAlignment="1">
      <alignment horizontal="left" vertical="center" wrapText="1"/>
    </xf>
    <xf numFmtId="43" fontId="33" fillId="6" borderId="1" xfId="16" applyFont="1" applyFill="1" applyBorder="1" applyAlignment="1">
      <alignment vertical="center" wrapText="1"/>
    </xf>
    <xf numFmtId="165" fontId="34" fillId="5" borderId="1" xfId="3" applyNumberFormat="1" applyFont="1" applyFill="1" applyBorder="1" applyAlignment="1">
      <alignment horizontal="right" vertical="center" wrapText="1"/>
    </xf>
    <xf numFmtId="165" fontId="33" fillId="5" borderId="1" xfId="3" applyNumberFormat="1" applyFont="1" applyFill="1" applyBorder="1" applyAlignment="1">
      <alignment horizontal="right" vertical="center" wrapText="1"/>
    </xf>
    <xf numFmtId="1" fontId="34" fillId="5" borderId="1" xfId="1" applyNumberFormat="1" applyFont="1" applyFill="1" applyBorder="1" applyAlignment="1">
      <alignment vertical="center" wrapText="1"/>
    </xf>
    <xf numFmtId="1" fontId="33" fillId="6" borderId="1" xfId="1" applyNumberFormat="1" applyFont="1" applyFill="1" applyBorder="1" applyAlignment="1">
      <alignment horizontal="center" vertical="center"/>
    </xf>
    <xf numFmtId="165" fontId="33" fillId="0" borderId="1" xfId="3" applyNumberFormat="1" applyFont="1" applyFill="1" applyBorder="1" applyAlignment="1">
      <alignment vertical="center"/>
    </xf>
    <xf numFmtId="0" fontId="34" fillId="0" borderId="1" xfId="8" applyFont="1" applyFill="1" applyBorder="1" applyAlignment="1">
      <alignment horizontal="left" vertical="center" wrapText="1"/>
    </xf>
    <xf numFmtId="1" fontId="34" fillId="0" borderId="1" xfId="1" applyNumberFormat="1" applyFont="1" applyFill="1" applyBorder="1" applyAlignment="1">
      <alignment horizontal="center" vertical="center"/>
    </xf>
    <xf numFmtId="0" fontId="33" fillId="0" borderId="1" xfId="8" applyFont="1" applyFill="1" applyBorder="1" applyAlignment="1">
      <alignment horizontal="left" vertical="center" wrapText="1"/>
    </xf>
    <xf numFmtId="166" fontId="34" fillId="0" borderId="1" xfId="16" applyNumberFormat="1" applyFont="1" applyFill="1" applyBorder="1" applyAlignment="1">
      <alignment horizontal="center" vertical="center" wrapText="1"/>
    </xf>
    <xf numFmtId="170" fontId="33" fillId="6" borderId="1" xfId="16" applyNumberFormat="1" applyFont="1" applyFill="1" applyBorder="1" applyAlignment="1">
      <alignment vertical="center" wrapText="1"/>
    </xf>
    <xf numFmtId="1" fontId="34" fillId="5" borderId="1" xfId="1" applyNumberFormat="1" applyFont="1" applyFill="1" applyBorder="1" applyAlignment="1">
      <alignment horizontal="left" vertical="center" wrapText="1"/>
    </xf>
    <xf numFmtId="1" fontId="33" fillId="0" borderId="1" xfId="1" applyNumberFormat="1" applyFont="1" applyFill="1" applyBorder="1" applyAlignment="1">
      <alignment horizontal="center" vertical="center"/>
    </xf>
    <xf numFmtId="166" fontId="33" fillId="0" borderId="1" xfId="16" applyNumberFormat="1" applyFont="1" applyFill="1" applyBorder="1" applyAlignment="1">
      <alignment horizontal="left" vertical="center" wrapText="1"/>
    </xf>
    <xf numFmtId="165" fontId="34" fillId="5" borderId="1" xfId="6" quotePrefix="1" applyNumberFormat="1" applyFont="1" applyFill="1" applyBorder="1" applyAlignment="1">
      <alignment horizontal="right" vertical="center" wrapText="1"/>
    </xf>
    <xf numFmtId="43" fontId="33" fillId="6" borderId="1" xfId="16" applyFont="1" applyFill="1" applyBorder="1" applyAlignment="1">
      <alignment horizontal="center" vertical="center"/>
    </xf>
    <xf numFmtId="43" fontId="33" fillId="3" borderId="1" xfId="16" applyFont="1" applyFill="1" applyBorder="1" applyAlignment="1">
      <alignment vertical="center" wrapText="1"/>
    </xf>
    <xf numFmtId="49" fontId="34" fillId="5" borderId="1" xfId="1" applyNumberFormat="1" applyFont="1" applyFill="1" applyBorder="1" applyAlignment="1">
      <alignment horizontal="center" vertical="center"/>
    </xf>
    <xf numFmtId="1" fontId="33" fillId="5" borderId="1" xfId="1" applyNumberFormat="1" applyFont="1" applyFill="1" applyBorder="1" applyAlignment="1">
      <alignment vertical="center" wrapText="1"/>
    </xf>
    <xf numFmtId="3" fontId="33" fillId="3" borderId="1" xfId="1" applyNumberFormat="1" applyFont="1" applyFill="1" applyBorder="1" applyAlignment="1">
      <alignment horizontal="center" vertical="center" wrapText="1"/>
    </xf>
    <xf numFmtId="3" fontId="34" fillId="5" borderId="1" xfId="4" applyNumberFormat="1" applyFont="1" applyFill="1" applyBorder="1" applyAlignment="1">
      <alignment horizontal="center" vertical="center" wrapText="1"/>
    </xf>
    <xf numFmtId="1" fontId="33" fillId="3" borderId="1" xfId="1" applyNumberFormat="1" applyFont="1" applyFill="1" applyBorder="1" applyAlignment="1">
      <alignment vertical="center"/>
    </xf>
    <xf numFmtId="166" fontId="34" fillId="5" borderId="1" xfId="16" quotePrefix="1" applyNumberFormat="1" applyFont="1" applyFill="1" applyBorder="1" applyAlignment="1">
      <alignment horizontal="center" vertical="center" wrapText="1"/>
    </xf>
    <xf numFmtId="166" fontId="34" fillId="5" borderId="1" xfId="16" applyNumberFormat="1" applyFont="1" applyFill="1" applyBorder="1" applyAlignment="1">
      <alignment horizontal="right" vertical="center"/>
    </xf>
    <xf numFmtId="166" fontId="33" fillId="5" borderId="1" xfId="16" applyNumberFormat="1" applyFont="1" applyFill="1" applyBorder="1" applyAlignment="1">
      <alignment horizontal="right" vertical="center"/>
    </xf>
    <xf numFmtId="1" fontId="33" fillId="5" borderId="1" xfId="1" applyNumberFormat="1" applyFont="1" applyFill="1" applyBorder="1" applyAlignment="1">
      <alignment horizontal="right" vertical="center"/>
    </xf>
    <xf numFmtId="1" fontId="34" fillId="5" borderId="1" xfId="1" applyNumberFormat="1" applyFont="1" applyFill="1" applyBorder="1" applyAlignment="1">
      <alignment horizontal="right" vertical="center"/>
    </xf>
    <xf numFmtId="49" fontId="34" fillId="0" borderId="1" xfId="1" applyNumberFormat="1" applyFont="1" applyFill="1" applyBorder="1" applyAlignment="1">
      <alignment horizontal="center" vertical="center"/>
    </xf>
    <xf numFmtId="3" fontId="31" fillId="3" borderId="1" xfId="1" applyNumberFormat="1" applyFont="1" applyFill="1" applyBorder="1" applyAlignment="1">
      <alignment vertical="center" wrapText="1"/>
    </xf>
    <xf numFmtId="3" fontId="33" fillId="7" borderId="1" xfId="1" applyNumberFormat="1" applyFont="1" applyFill="1" applyBorder="1" applyAlignment="1">
      <alignment horizontal="center" vertical="center" wrapText="1"/>
    </xf>
    <xf numFmtId="3" fontId="33" fillId="7" borderId="11" xfId="1" applyNumberFormat="1" applyFont="1" applyFill="1" applyBorder="1" applyAlignment="1">
      <alignment horizontal="center" vertical="center" wrapText="1"/>
    </xf>
    <xf numFmtId="1" fontId="37" fillId="5" borderId="0" xfId="1" applyNumberFormat="1" applyFont="1" applyFill="1" applyBorder="1" applyAlignment="1">
      <alignment horizontal="center"/>
    </xf>
    <xf numFmtId="1" fontId="37" fillId="5" borderId="0" xfId="1" applyNumberFormat="1" applyFont="1" applyFill="1" applyBorder="1" applyAlignment="1">
      <alignment horizontal="center" vertical="center" wrapText="1"/>
    </xf>
    <xf numFmtId="1" fontId="38" fillId="5" borderId="0" xfId="1" applyNumberFormat="1" applyFont="1" applyFill="1" applyBorder="1" applyAlignment="1">
      <alignment horizontal="center" vertical="center" wrapText="1"/>
    </xf>
    <xf numFmtId="1" fontId="34" fillId="5" borderId="1" xfId="1" applyNumberFormat="1" applyFont="1" applyFill="1" applyBorder="1" applyAlignment="1">
      <alignment horizontal="center" vertical="center"/>
    </xf>
    <xf numFmtId="1" fontId="34" fillId="5" borderId="1" xfId="1" applyNumberFormat="1" applyFont="1" applyFill="1" applyBorder="1" applyAlignment="1">
      <alignment horizontal="center" vertical="center" wrapText="1"/>
    </xf>
    <xf numFmtId="49" fontId="33" fillId="5" borderId="1" xfId="1" applyNumberFormat="1" applyFont="1" applyFill="1" applyBorder="1" applyAlignment="1">
      <alignment horizontal="center" vertical="center"/>
    </xf>
    <xf numFmtId="0" fontId="34" fillId="5" borderId="1" xfId="4" quotePrefix="1" applyFont="1" applyFill="1" applyBorder="1" applyAlignment="1">
      <alignment horizontal="center" vertical="center" wrapText="1"/>
    </xf>
    <xf numFmtId="0" fontId="34" fillId="5" borderId="1" xfId="8" applyFont="1" applyFill="1" applyBorder="1" applyAlignment="1">
      <alignment horizontal="center" vertical="center" wrapText="1"/>
    </xf>
    <xf numFmtId="165" fontId="34" fillId="5" borderId="1" xfId="5" applyNumberFormat="1" applyFont="1" applyFill="1" applyBorder="1" applyAlignment="1">
      <alignment horizontal="center" vertical="center" wrapText="1"/>
    </xf>
    <xf numFmtId="3" fontId="31" fillId="5" borderId="1" xfId="1" applyNumberFormat="1" applyFont="1" applyFill="1" applyBorder="1" applyAlignment="1">
      <alignment horizontal="center" vertical="center" wrapText="1"/>
    </xf>
    <xf numFmtId="3" fontId="31" fillId="5" borderId="1" xfId="1" applyNumberFormat="1" applyFont="1" applyFill="1" applyBorder="1" applyAlignment="1">
      <alignment horizontal="left" vertical="center" wrapText="1"/>
    </xf>
    <xf numFmtId="3" fontId="31" fillId="5" borderId="1" xfId="1" applyNumberFormat="1" applyFont="1" applyFill="1" applyBorder="1" applyAlignment="1">
      <alignment horizontal="right" vertical="center" wrapText="1"/>
    </xf>
    <xf numFmtId="166" fontId="39" fillId="5" borderId="1" xfId="16" applyNumberFormat="1" applyFont="1" applyFill="1" applyBorder="1" applyAlignment="1">
      <alignment vertical="center"/>
    </xf>
    <xf numFmtId="165" fontId="39" fillId="5" borderId="1" xfId="3" applyNumberFormat="1" applyFont="1" applyFill="1" applyBorder="1" applyAlignment="1">
      <alignment horizontal="right" vertical="center"/>
    </xf>
    <xf numFmtId="3" fontId="39" fillId="5" borderId="1" xfId="1" applyNumberFormat="1" applyFont="1" applyFill="1" applyBorder="1" applyAlignment="1">
      <alignment vertical="center" wrapText="1"/>
    </xf>
    <xf numFmtId="165" fontId="39" fillId="5" borderId="1" xfId="3" quotePrefix="1" applyNumberFormat="1" applyFont="1" applyFill="1" applyBorder="1" applyAlignment="1">
      <alignment horizontal="right" vertical="center" wrapText="1"/>
    </xf>
    <xf numFmtId="3" fontId="39" fillId="5" borderId="1" xfId="1" applyNumberFormat="1" applyFont="1" applyFill="1" applyBorder="1" applyAlignment="1">
      <alignment horizontal="right" vertical="center" wrapText="1"/>
    </xf>
    <xf numFmtId="165" fontId="40" fillId="5" borderId="1" xfId="3" applyNumberFormat="1" applyFont="1" applyFill="1" applyBorder="1" applyAlignment="1">
      <alignment horizontal="right" vertical="center"/>
    </xf>
    <xf numFmtId="165" fontId="39" fillId="5" borderId="1" xfId="5" applyNumberFormat="1" applyFont="1" applyFill="1" applyBorder="1" applyAlignment="1">
      <alignment horizontal="right" vertical="center" shrinkToFit="1"/>
    </xf>
    <xf numFmtId="1" fontId="39" fillId="0" borderId="1" xfId="1" applyNumberFormat="1" applyFont="1" applyFill="1" applyBorder="1" applyAlignment="1">
      <alignment vertical="center"/>
    </xf>
    <xf numFmtId="3" fontId="40" fillId="3" borderId="1" xfId="1" applyNumberFormat="1" applyFont="1" applyFill="1" applyBorder="1" applyAlignment="1">
      <alignment vertical="center" wrapText="1"/>
    </xf>
    <xf numFmtId="3" fontId="39" fillId="0" borderId="1" xfId="1" applyNumberFormat="1" applyFont="1" applyFill="1" applyBorder="1" applyAlignment="1">
      <alignment vertical="center" wrapText="1"/>
    </xf>
    <xf numFmtId="1" fontId="34" fillId="5" borderId="1" xfId="1" applyNumberFormat="1" applyFont="1" applyFill="1" applyBorder="1" applyAlignment="1">
      <alignment horizontal="center" vertical="center"/>
    </xf>
    <xf numFmtId="1" fontId="38" fillId="5" borderId="0" xfId="1" applyNumberFormat="1" applyFont="1" applyFill="1" applyBorder="1" applyAlignment="1">
      <alignment horizontal="center" vertical="center" wrapText="1"/>
    </xf>
    <xf numFmtId="1" fontId="2" fillId="0" borderId="0" xfId="1" applyNumberFormat="1" applyFont="1" applyFill="1" applyAlignment="1">
      <alignment horizontal="center"/>
    </xf>
    <xf numFmtId="1" fontId="2" fillId="0" borderId="0" xfId="1" applyNumberFormat="1" applyFont="1" applyFill="1" applyAlignment="1">
      <alignment horizontal="center" vertical="center" wrapText="1"/>
    </xf>
    <xf numFmtId="1" fontId="4" fillId="0" borderId="0" xfId="1" applyNumberFormat="1" applyFont="1" applyFill="1" applyAlignment="1">
      <alignment horizontal="center" vertical="center" wrapText="1"/>
    </xf>
    <xf numFmtId="49" fontId="5" fillId="0" borderId="1" xfId="1" applyNumberFormat="1" applyFont="1" applyFill="1" applyBorder="1" applyAlignment="1">
      <alignment horizontal="center" vertical="center" wrapText="1"/>
    </xf>
    <xf numFmtId="3" fontId="5" fillId="0" borderId="2" xfId="1" applyNumberFormat="1" applyFont="1" applyFill="1" applyBorder="1" applyAlignment="1">
      <alignment horizontal="center" vertical="center" wrapText="1"/>
    </xf>
    <xf numFmtId="3" fontId="5" fillId="0" borderId="1" xfId="1" applyNumberFormat="1" applyFont="1" applyFill="1" applyBorder="1" applyAlignment="1">
      <alignment horizontal="center" vertical="center" wrapText="1"/>
    </xf>
    <xf numFmtId="3" fontId="5" fillId="0" borderId="3" xfId="1" applyNumberFormat="1" applyFont="1" applyFill="1" applyBorder="1" applyAlignment="1">
      <alignment horizontal="center" vertical="center" wrapText="1"/>
    </xf>
    <xf numFmtId="3" fontId="5" fillId="0" borderId="4" xfId="1" applyNumberFormat="1" applyFont="1" applyFill="1" applyBorder="1" applyAlignment="1">
      <alignment horizontal="center" vertical="center" wrapText="1"/>
    </xf>
    <xf numFmtId="3" fontId="5" fillId="0" borderId="5" xfId="1" applyNumberFormat="1" applyFont="1" applyFill="1" applyBorder="1" applyAlignment="1">
      <alignment horizontal="center" vertical="center" wrapText="1"/>
    </xf>
    <xf numFmtId="3" fontId="5" fillId="0" borderId="8" xfId="1" applyNumberFormat="1" applyFont="1" applyFill="1" applyBorder="1" applyAlignment="1">
      <alignment horizontal="center" vertical="center" wrapText="1"/>
    </xf>
    <xf numFmtId="3" fontId="5" fillId="0" borderId="11" xfId="1" applyNumberFormat="1" applyFont="1" applyFill="1" applyBorder="1" applyAlignment="1">
      <alignment horizontal="center" vertical="center" wrapText="1"/>
    </xf>
    <xf numFmtId="3" fontId="5" fillId="0" borderId="6" xfId="1" applyNumberFormat="1" applyFont="1" applyFill="1" applyBorder="1" applyAlignment="1">
      <alignment horizontal="center" vertical="center" wrapText="1"/>
    </xf>
    <xf numFmtId="3" fontId="5" fillId="0" borderId="7" xfId="1" applyNumberFormat="1" applyFont="1" applyFill="1" applyBorder="1" applyAlignment="1">
      <alignment horizontal="center" vertical="center" wrapText="1"/>
    </xf>
    <xf numFmtId="3" fontId="5" fillId="0" borderId="9" xfId="1" applyNumberFormat="1" applyFont="1" applyFill="1" applyBorder="1" applyAlignment="1">
      <alignment horizontal="center" vertical="center" wrapText="1"/>
    </xf>
    <xf numFmtId="3" fontId="5" fillId="0" borderId="10" xfId="1" applyNumberFormat="1" applyFont="1" applyFill="1" applyBorder="1" applyAlignment="1">
      <alignment horizontal="center" vertical="center" wrapText="1"/>
    </xf>
    <xf numFmtId="1" fontId="9" fillId="0" borderId="5" xfId="1" applyNumberFormat="1" applyFont="1" applyFill="1" applyBorder="1" applyAlignment="1">
      <alignment horizontal="center" vertical="center"/>
    </xf>
    <xf numFmtId="1" fontId="9" fillId="0" borderId="8" xfId="1" applyNumberFormat="1" applyFont="1" applyFill="1" applyBorder="1" applyAlignment="1">
      <alignment horizontal="center" vertical="center"/>
    </xf>
    <xf numFmtId="3" fontId="9" fillId="0" borderId="5" xfId="1" applyNumberFormat="1" applyFont="1" applyFill="1" applyBorder="1" applyAlignment="1">
      <alignment horizontal="center" vertical="center" wrapText="1"/>
    </xf>
    <xf numFmtId="3" fontId="9" fillId="0" borderId="8" xfId="1" applyNumberFormat="1" applyFont="1" applyFill="1" applyBorder="1" applyAlignment="1">
      <alignment horizontal="center" vertical="center" wrapText="1"/>
    </xf>
    <xf numFmtId="3" fontId="9" fillId="0" borderId="11" xfId="1" applyNumberFormat="1" applyFont="1" applyFill="1" applyBorder="1" applyAlignment="1">
      <alignment horizontal="center" vertical="center" wrapText="1"/>
    </xf>
    <xf numFmtId="1" fontId="9" fillId="0" borderId="5" xfId="1" applyNumberFormat="1" applyFont="1" applyFill="1" applyBorder="1" applyAlignment="1">
      <alignment horizontal="left" vertical="center"/>
    </xf>
    <xf numFmtId="1" fontId="9" fillId="0" borderId="11" xfId="1" applyNumberFormat="1" applyFont="1" applyFill="1" applyBorder="1" applyAlignment="1">
      <alignment horizontal="left" vertical="center"/>
    </xf>
    <xf numFmtId="1" fontId="9" fillId="0" borderId="11" xfId="1" applyNumberFormat="1" applyFont="1" applyFill="1" applyBorder="1" applyAlignment="1">
      <alignment horizontal="center" vertical="center"/>
    </xf>
    <xf numFmtId="1" fontId="9" fillId="0" borderId="5" xfId="1" applyNumberFormat="1" applyFont="1" applyFill="1" applyBorder="1" applyAlignment="1">
      <alignment horizontal="center" vertical="center" wrapText="1"/>
    </xf>
    <xf numFmtId="1" fontId="9" fillId="0" borderId="8" xfId="1" applyNumberFormat="1" applyFont="1" applyFill="1" applyBorder="1" applyAlignment="1">
      <alignment horizontal="center" vertical="center" wrapText="1"/>
    </xf>
    <xf numFmtId="1" fontId="41" fillId="5" borderId="0" xfId="1" applyNumberFormat="1" applyFont="1" applyFill="1" applyBorder="1" applyAlignment="1">
      <alignment horizontal="center"/>
    </xf>
    <xf numFmtId="1" fontId="41" fillId="5" borderId="0" xfId="1" applyNumberFormat="1" applyFont="1" applyFill="1" applyBorder="1" applyAlignment="1">
      <alignment horizontal="center" vertical="center" wrapText="1"/>
    </xf>
    <xf numFmtId="1" fontId="38" fillId="5" borderId="0" xfId="1" applyNumberFormat="1" applyFont="1" applyFill="1" applyBorder="1" applyAlignment="1">
      <alignment horizontal="center" vertical="center" wrapText="1"/>
    </xf>
    <xf numFmtId="1" fontId="34" fillId="5" borderId="1" xfId="1" applyNumberFormat="1" applyFont="1" applyFill="1" applyBorder="1" applyAlignment="1">
      <alignment horizontal="center" vertical="center"/>
    </xf>
    <xf numFmtId="1" fontId="36" fillId="5" borderId="0" xfId="1" applyNumberFormat="1" applyFont="1" applyFill="1" applyBorder="1" applyAlignment="1">
      <alignment horizontal="center" vertical="center"/>
    </xf>
    <xf numFmtId="49" fontId="33" fillId="5" borderId="1" xfId="1" applyNumberFormat="1" applyFont="1" applyFill="1" applyBorder="1" applyAlignment="1">
      <alignment horizontal="center" vertical="center" wrapText="1"/>
    </xf>
    <xf numFmtId="3" fontId="33" fillId="5" borderId="1" xfId="1" applyNumberFormat="1" applyFont="1" applyFill="1" applyBorder="1" applyAlignment="1">
      <alignment horizontal="center" vertical="center" wrapText="1"/>
    </xf>
    <xf numFmtId="3" fontId="33" fillId="5" borderId="6" xfId="1" applyNumberFormat="1" applyFont="1" applyFill="1" applyBorder="1" applyAlignment="1">
      <alignment horizontal="center" vertical="center" wrapText="1"/>
    </xf>
    <xf numFmtId="3" fontId="33" fillId="5" borderId="16" xfId="1" applyNumberFormat="1" applyFont="1" applyFill="1" applyBorder="1" applyAlignment="1">
      <alignment horizontal="center" vertical="center" wrapText="1"/>
    </xf>
    <xf numFmtId="3" fontId="33" fillId="5" borderId="7" xfId="1" applyNumberFormat="1" applyFont="1" applyFill="1" applyBorder="1" applyAlignment="1">
      <alignment horizontal="center" vertical="center" wrapText="1"/>
    </xf>
    <xf numFmtId="3" fontId="33" fillId="5" borderId="2" xfId="1" applyNumberFormat="1" applyFont="1" applyFill="1" applyBorder="1" applyAlignment="1">
      <alignment horizontal="center" vertical="center" wrapText="1"/>
    </xf>
    <xf numFmtId="3" fontId="33" fillId="5" borderId="3" xfId="1" applyNumberFormat="1" applyFont="1" applyFill="1" applyBorder="1" applyAlignment="1">
      <alignment horizontal="center" vertical="center" wrapText="1"/>
    </xf>
    <xf numFmtId="3" fontId="33" fillId="5" borderId="4" xfId="1" applyNumberFormat="1" applyFont="1" applyFill="1" applyBorder="1" applyAlignment="1">
      <alignment horizontal="center" vertical="center" wrapText="1"/>
    </xf>
    <xf numFmtId="3" fontId="33" fillId="5" borderId="11" xfId="1" applyNumberFormat="1" applyFont="1" applyFill="1" applyBorder="1" applyAlignment="1">
      <alignment horizontal="center" vertical="center" wrapText="1"/>
    </xf>
    <xf numFmtId="3" fontId="33" fillId="5" borderId="5" xfId="1" applyNumberFormat="1" applyFont="1" applyFill="1" applyBorder="1" applyAlignment="1">
      <alignment horizontal="center" vertical="center" wrapText="1"/>
    </xf>
    <xf numFmtId="3" fontId="33" fillId="5" borderId="3" xfId="1" applyNumberFormat="1" applyFont="1" applyFill="1" applyBorder="1" applyAlignment="1">
      <alignment vertical="center" wrapText="1"/>
    </xf>
    <xf numFmtId="3" fontId="33" fillId="5" borderId="4" xfId="1" applyNumberFormat="1" applyFont="1" applyFill="1" applyBorder="1" applyAlignment="1">
      <alignment vertical="center" wrapText="1"/>
    </xf>
    <xf numFmtId="3" fontId="33" fillId="5" borderId="8" xfId="1" applyNumberFormat="1" applyFont="1" applyFill="1" applyBorder="1" applyAlignment="1">
      <alignment horizontal="center" vertical="center" wrapText="1"/>
    </xf>
    <xf numFmtId="3" fontId="33" fillId="5" borderId="9" xfId="1" applyNumberFormat="1" applyFont="1" applyFill="1" applyBorder="1" applyAlignment="1">
      <alignment horizontal="center" vertical="center" wrapText="1"/>
    </xf>
    <xf numFmtId="3" fontId="33" fillId="5" borderId="10" xfId="1" applyNumberFormat="1" applyFont="1" applyFill="1" applyBorder="1" applyAlignment="1">
      <alignment horizontal="center" vertical="center" wrapText="1"/>
    </xf>
    <xf numFmtId="3" fontId="33" fillId="5" borderId="0" xfId="1" applyNumberFormat="1" applyFont="1" applyFill="1" applyBorder="1" applyAlignment="1">
      <alignment horizontal="center" vertical="center" wrapText="1"/>
    </xf>
    <xf numFmtId="3" fontId="33" fillId="5" borderId="15" xfId="1" applyNumberFormat="1" applyFont="1" applyFill="1" applyBorder="1" applyAlignment="1">
      <alignment horizontal="center" vertical="center" wrapText="1"/>
    </xf>
    <xf numFmtId="3" fontId="33" fillId="5" borderId="14" xfId="1" applyNumberFormat="1" applyFont="1" applyFill="1" applyBorder="1" applyAlignment="1">
      <alignment horizontal="center" vertical="center" wrapText="1"/>
    </xf>
    <xf numFmtId="3" fontId="33" fillId="5" borderId="17" xfId="1" applyNumberFormat="1" applyFont="1" applyFill="1" applyBorder="1" applyAlignment="1">
      <alignment horizontal="center" vertical="center" wrapText="1"/>
    </xf>
    <xf numFmtId="3" fontId="33" fillId="5" borderId="1" xfId="1" quotePrefix="1" applyNumberFormat="1" applyFont="1" applyFill="1" applyBorder="1" applyAlignment="1">
      <alignment horizontal="left" vertical="center" wrapText="1"/>
    </xf>
    <xf numFmtId="3" fontId="33" fillId="5" borderId="1" xfId="1" quotePrefix="1" applyNumberFormat="1" applyFont="1" applyFill="1" applyBorder="1" applyAlignment="1">
      <alignment horizontal="center" vertical="center" wrapText="1"/>
    </xf>
    <xf numFmtId="0" fontId="33" fillId="5" borderId="1" xfId="4" applyFont="1" applyFill="1" applyBorder="1" applyAlignment="1">
      <alignment horizontal="center" vertical="center"/>
    </xf>
    <xf numFmtId="0" fontId="33" fillId="5" borderId="1" xfId="0" applyFont="1" applyFill="1" applyBorder="1" applyAlignment="1">
      <alignment vertical="center" wrapText="1"/>
    </xf>
    <xf numFmtId="3" fontId="33" fillId="5" borderId="1" xfId="3" applyNumberFormat="1" applyFont="1" applyFill="1" applyBorder="1" applyAlignment="1">
      <alignment horizontal="right" vertical="center"/>
    </xf>
    <xf numFmtId="4" fontId="33" fillId="5" borderId="1" xfId="3" applyNumberFormat="1" applyFont="1" applyFill="1" applyBorder="1" applyAlignment="1">
      <alignment horizontal="right" vertical="center"/>
    </xf>
    <xf numFmtId="0" fontId="34" fillId="5" borderId="1" xfId="4" applyFont="1" applyFill="1" applyBorder="1" applyAlignment="1">
      <alignment horizontal="center" vertical="center"/>
    </xf>
    <xf numFmtId="3" fontId="34" fillId="5" borderId="1" xfId="3" applyNumberFormat="1" applyFont="1" applyFill="1" applyBorder="1" applyAlignment="1">
      <alignment horizontal="right" vertical="center"/>
    </xf>
    <xf numFmtId="4" fontId="34" fillId="5" borderId="1" xfId="3" applyNumberFormat="1" applyFont="1" applyFill="1" applyBorder="1" applyAlignment="1">
      <alignment horizontal="right" vertical="center"/>
    </xf>
    <xf numFmtId="169" fontId="34" fillId="5" borderId="1" xfId="3" applyNumberFormat="1" applyFont="1" applyFill="1" applyBorder="1" applyAlignment="1">
      <alignment horizontal="right" vertical="center"/>
    </xf>
    <xf numFmtId="169" fontId="33" fillId="5" borderId="1" xfId="3" applyNumberFormat="1" applyFont="1" applyFill="1" applyBorder="1" applyAlignment="1">
      <alignment horizontal="right" vertical="center"/>
    </xf>
    <xf numFmtId="0" fontId="33" fillId="5" borderId="1" xfId="0" applyFont="1" applyFill="1" applyBorder="1" applyAlignment="1">
      <alignment horizontal="right" vertical="center" wrapText="1"/>
    </xf>
    <xf numFmtId="1" fontId="34" fillId="5" borderId="1" xfId="0" applyNumberFormat="1" applyFont="1" applyFill="1" applyBorder="1" applyAlignment="1">
      <alignment horizontal="right" vertical="center" wrapText="1"/>
    </xf>
    <xf numFmtId="1" fontId="34" fillId="5" borderId="1" xfId="0" applyNumberFormat="1" applyFont="1" applyFill="1" applyBorder="1" applyAlignment="1">
      <alignment vertical="center" wrapText="1"/>
    </xf>
    <xf numFmtId="169" fontId="34" fillId="5" borderId="1" xfId="3" quotePrefix="1" applyNumberFormat="1" applyFont="1" applyFill="1" applyBorder="1" applyAlignment="1">
      <alignment horizontal="right" vertical="center" shrinkToFit="1"/>
    </xf>
    <xf numFmtId="0" fontId="34" fillId="5" borderId="1" xfId="0" applyFont="1" applyFill="1" applyBorder="1" applyAlignment="1">
      <alignment horizontal="center" vertical="center" wrapText="1"/>
    </xf>
    <xf numFmtId="0" fontId="34" fillId="5" borderId="1" xfId="0" applyFont="1" applyFill="1" applyBorder="1" applyAlignment="1">
      <alignment horizontal="right" vertical="center" wrapText="1"/>
    </xf>
    <xf numFmtId="49" fontId="33" fillId="5" borderId="1" xfId="2" applyNumberFormat="1" applyFont="1" applyFill="1" applyBorder="1" applyAlignment="1">
      <alignment horizontal="right" vertical="center" wrapText="1"/>
    </xf>
    <xf numFmtId="0" fontId="33" fillId="5" borderId="1" xfId="7" applyFont="1" applyFill="1" applyBorder="1" applyAlignment="1">
      <alignment vertical="center" wrapText="1"/>
    </xf>
    <xf numFmtId="1" fontId="33" fillId="5" borderId="1" xfId="1" applyNumberFormat="1" applyFont="1" applyFill="1" applyBorder="1" applyAlignment="1">
      <alignment horizontal="left" vertical="center"/>
    </xf>
    <xf numFmtId="3" fontId="33" fillId="5" borderId="1" xfId="3" quotePrefix="1" applyNumberFormat="1" applyFont="1" applyFill="1" applyBorder="1" applyAlignment="1">
      <alignment horizontal="right" vertical="center" wrapText="1"/>
    </xf>
    <xf numFmtId="0" fontId="34" fillId="5" borderId="1" xfId="9" quotePrefix="1" applyFont="1" applyFill="1" applyBorder="1" applyAlignment="1">
      <alignment horizontal="center" vertical="center"/>
    </xf>
    <xf numFmtId="49" fontId="34" fillId="5" borderId="1" xfId="2" applyNumberFormat="1" applyFont="1" applyFill="1" applyBorder="1" applyAlignment="1">
      <alignment horizontal="center" vertical="center" wrapText="1"/>
    </xf>
    <xf numFmtId="3" fontId="34" fillId="5" borderId="1" xfId="3" quotePrefix="1" applyNumberFormat="1" applyFont="1" applyFill="1" applyBorder="1" applyAlignment="1">
      <alignment horizontal="right" vertical="center" wrapText="1"/>
    </xf>
    <xf numFmtId="3" fontId="33" fillId="5" borderId="1" xfId="1" applyNumberFormat="1" applyFont="1" applyFill="1" applyBorder="1" applyAlignment="1">
      <alignment horizontal="left" wrapText="1"/>
    </xf>
    <xf numFmtId="0" fontId="34" fillId="5" borderId="1" xfId="8" applyFont="1" applyFill="1" applyBorder="1" applyAlignment="1">
      <alignment horizontal="right" vertical="center" wrapText="1"/>
    </xf>
    <xf numFmtId="3" fontId="34" fillId="5" borderId="1" xfId="5" applyNumberFormat="1" applyFont="1" applyFill="1" applyBorder="1" applyAlignment="1">
      <alignment horizontal="right" vertical="center"/>
    </xf>
    <xf numFmtId="1" fontId="33" fillId="5" borderId="1" xfId="1" applyNumberFormat="1" applyFont="1" applyFill="1" applyBorder="1" applyAlignment="1">
      <alignment horizontal="center" vertical="center" wrapText="1"/>
    </xf>
    <xf numFmtId="1" fontId="34" fillId="5" borderId="1" xfId="8" applyNumberFormat="1" applyFont="1" applyFill="1" applyBorder="1" applyAlignment="1">
      <alignment horizontal="right" vertical="center" wrapText="1"/>
    </xf>
    <xf numFmtId="0" fontId="39" fillId="5" borderId="1" xfId="8" applyFont="1" applyFill="1" applyBorder="1" applyAlignment="1">
      <alignment horizontal="center" vertical="center" wrapText="1"/>
    </xf>
    <xf numFmtId="0" fontId="33" fillId="5" borderId="1" xfId="8" applyFont="1" applyFill="1" applyBorder="1" applyAlignment="1">
      <alignment horizontal="center" vertical="center" wrapText="1"/>
    </xf>
    <xf numFmtId="49" fontId="39" fillId="5" borderId="1" xfId="1" quotePrefix="1" applyNumberFormat="1" applyFont="1" applyFill="1" applyBorder="1" applyAlignment="1">
      <alignment horizontal="center" vertical="center" wrapText="1"/>
    </xf>
    <xf numFmtId="3" fontId="39" fillId="5" borderId="1" xfId="1" applyNumberFormat="1" applyFont="1" applyFill="1" applyBorder="1" applyAlignment="1">
      <alignment horizontal="left" vertical="center" wrapText="1"/>
    </xf>
    <xf numFmtId="1" fontId="39" fillId="5" borderId="1" xfId="1" applyNumberFormat="1" applyFont="1" applyFill="1" applyBorder="1" applyAlignment="1">
      <alignment vertical="center" wrapText="1"/>
    </xf>
    <xf numFmtId="49" fontId="39" fillId="5" borderId="1" xfId="2" applyNumberFormat="1" applyFont="1" applyFill="1" applyBorder="1" applyAlignment="1">
      <alignment horizontal="left" vertical="center" wrapText="1"/>
    </xf>
    <xf numFmtId="49" fontId="39" fillId="5" borderId="1" xfId="2" applyNumberFormat="1" applyFont="1" applyFill="1" applyBorder="1" applyAlignment="1">
      <alignment horizontal="right" vertical="center" wrapText="1"/>
    </xf>
  </cellXfs>
  <cellStyles count="24">
    <cellStyle name="_x000d__x000a_JournalTemplate=C:\COMFO\CTALK\JOURSTD.TPL_x000d__x000a_LbStateAddress=3 3 0 251 1 89 2 311_x000d__x000a_LbStateJou" xfId="7"/>
    <cellStyle name="Comma" xfId="16" builtinId="3"/>
    <cellStyle name="Comma 10 10" xfId="5"/>
    <cellStyle name="Comma 10 10 2" xfId="19"/>
    <cellStyle name="Comma 2" xfId="3"/>
    <cellStyle name="Comma 2 2" xfId="18"/>
    <cellStyle name="Comma 2 2 2 2" xfId="6"/>
    <cellStyle name="Comma 2 2 2 2 2" xfId="20"/>
    <cellStyle name="Comma 3" xfId="23"/>
    <cellStyle name="Comma 4" xfId="15"/>
    <cellStyle name="Comma 4 2" xfId="22"/>
    <cellStyle name="Comma 5" xfId="12"/>
    <cellStyle name="Comma 5 2" xfId="21"/>
    <cellStyle name="Normal" xfId="0" builtinId="0"/>
    <cellStyle name="Normal 19 2" xfId="17"/>
    <cellStyle name="Normal 2" xfId="4"/>
    <cellStyle name="Normal 2_PHU LỤC HUONG DAN THUC HIEN 2015 (24-12)" xfId="13"/>
    <cellStyle name="Normal 22 2" xfId="10"/>
    <cellStyle name="Normal 3" xfId="8"/>
    <cellStyle name="Normal 5" xfId="14"/>
    <cellStyle name="Normal 7 2" xfId="2"/>
    <cellStyle name="Normal 9" xfId="9"/>
    <cellStyle name="Normal_Bieu mau (CV )" xfId="1"/>
    <cellStyle name="Style 1 2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C1460"/>
  <sheetViews>
    <sheetView showZeros="0" view="pageBreakPreview" topLeftCell="A4" zoomScale="70" zoomScaleNormal="85" zoomScaleSheetLayoutView="70" workbookViewId="0">
      <pane xSplit="2" ySplit="5" topLeftCell="C125" activePane="bottomRight" state="frozen"/>
      <selection activeCell="A4" sqref="A4"/>
      <selection pane="topRight" activeCell="C4" sqref="C4"/>
      <selection pane="bottomLeft" activeCell="A9" sqref="A9"/>
      <selection pane="bottomRight" activeCell="S414" sqref="S414"/>
    </sheetView>
  </sheetViews>
  <sheetFormatPr defaultRowHeight="12.75" x14ac:dyDescent="0.25"/>
  <cols>
    <col min="1" max="1" width="7.375" style="163" customWidth="1"/>
    <col min="2" max="2" width="38.75" style="164" customWidth="1"/>
    <col min="3" max="4" width="11.25" style="165" customWidth="1"/>
    <col min="5" max="5" width="13" style="165" customWidth="1"/>
    <col min="6" max="6" width="10.875" style="165" hidden="1" customWidth="1"/>
    <col min="7" max="16" width="9.125" style="165" hidden="1" customWidth="1"/>
    <col min="17" max="17" width="21.125" style="159" customWidth="1"/>
    <col min="18" max="20" width="9.125" style="165" customWidth="1"/>
    <col min="21" max="21" width="13.125" style="159" customWidth="1"/>
    <col min="22" max="22" width="10.75" style="159" customWidth="1"/>
    <col min="23" max="23" width="16.875" style="159" customWidth="1"/>
    <col min="24" max="24" width="9.125" style="159" customWidth="1"/>
    <col min="25" max="25" width="9" style="159"/>
    <col min="26" max="26" width="7.375" style="159" customWidth="1"/>
    <col min="27" max="249" width="9" style="159"/>
    <col min="250" max="250" width="7.375" style="159" customWidth="1"/>
    <col min="251" max="251" width="38.75" style="159" customWidth="1"/>
    <col min="252" max="254" width="0" style="159" hidden="1" customWidth="1"/>
    <col min="255" max="256" width="11.25" style="159" customWidth="1"/>
    <col min="257" max="271" width="9.125" style="159" customWidth="1"/>
    <col min="272" max="272" width="21.125" style="159" customWidth="1"/>
    <col min="273" max="273" width="15.375" style="159" customWidth="1"/>
    <col min="274" max="274" width="21.125" style="159" customWidth="1"/>
    <col min="275" max="275" width="12.875" style="159" customWidth="1"/>
    <col min="276" max="276" width="13.125" style="159" customWidth="1"/>
    <col min="277" max="277" width="12.375" style="159" customWidth="1"/>
    <col min="278" max="278" width="10.75" style="159" customWidth="1"/>
    <col min="279" max="279" width="16.875" style="159" customWidth="1"/>
    <col min="280" max="280" width="9.125" style="159" customWidth="1"/>
    <col min="281" max="281" width="9" style="159"/>
    <col min="282" max="282" width="7.375" style="159" customWidth="1"/>
    <col min="283" max="505" width="9" style="159"/>
    <col min="506" max="506" width="7.375" style="159" customWidth="1"/>
    <col min="507" max="507" width="38.75" style="159" customWidth="1"/>
    <col min="508" max="510" width="0" style="159" hidden="1" customWidth="1"/>
    <col min="511" max="512" width="11.25" style="159" customWidth="1"/>
    <col min="513" max="527" width="9.125" style="159" customWidth="1"/>
    <col min="528" max="528" width="21.125" style="159" customWidth="1"/>
    <col min="529" max="529" width="15.375" style="159" customWidth="1"/>
    <col min="530" max="530" width="21.125" style="159" customWidth="1"/>
    <col min="531" max="531" width="12.875" style="159" customWidth="1"/>
    <col min="532" max="532" width="13.125" style="159" customWidth="1"/>
    <col min="533" max="533" width="12.375" style="159" customWidth="1"/>
    <col min="534" max="534" width="10.75" style="159" customWidth="1"/>
    <col min="535" max="535" width="16.875" style="159" customWidth="1"/>
    <col min="536" max="536" width="9.125" style="159" customWidth="1"/>
    <col min="537" max="537" width="9" style="159"/>
    <col min="538" max="538" width="7.375" style="159" customWidth="1"/>
    <col min="539" max="761" width="9" style="159"/>
    <col min="762" max="762" width="7.375" style="159" customWidth="1"/>
    <col min="763" max="763" width="38.75" style="159" customWidth="1"/>
    <col min="764" max="766" width="0" style="159" hidden="1" customWidth="1"/>
    <col min="767" max="768" width="11.25" style="159" customWidth="1"/>
    <col min="769" max="783" width="9.125" style="159" customWidth="1"/>
    <col min="784" max="784" width="21.125" style="159" customWidth="1"/>
    <col min="785" max="785" width="15.375" style="159" customWidth="1"/>
    <col min="786" max="786" width="21.125" style="159" customWidth="1"/>
    <col min="787" max="787" width="12.875" style="159" customWidth="1"/>
    <col min="788" max="788" width="13.125" style="159" customWidth="1"/>
    <col min="789" max="789" width="12.375" style="159" customWidth="1"/>
    <col min="790" max="790" width="10.75" style="159" customWidth="1"/>
    <col min="791" max="791" width="16.875" style="159" customWidth="1"/>
    <col min="792" max="792" width="9.125" style="159" customWidth="1"/>
    <col min="793" max="793" width="9" style="159"/>
    <col min="794" max="794" width="7.375" style="159" customWidth="1"/>
    <col min="795" max="1017" width="9" style="159"/>
    <col min="1018" max="1018" width="7.375" style="159" customWidth="1"/>
    <col min="1019" max="1019" width="38.75" style="159" customWidth="1"/>
    <col min="1020" max="1022" width="0" style="159" hidden="1" customWidth="1"/>
    <col min="1023" max="1024" width="11.25" style="159" customWidth="1"/>
    <col min="1025" max="1039" width="9.125" style="159" customWidth="1"/>
    <col min="1040" max="1040" width="21.125" style="159" customWidth="1"/>
    <col min="1041" max="1041" width="15.375" style="159" customWidth="1"/>
    <col min="1042" max="1042" width="21.125" style="159" customWidth="1"/>
    <col min="1043" max="1043" width="12.875" style="159" customWidth="1"/>
    <col min="1044" max="1044" width="13.125" style="159" customWidth="1"/>
    <col min="1045" max="1045" width="12.375" style="159" customWidth="1"/>
    <col min="1046" max="1046" width="10.75" style="159" customWidth="1"/>
    <col min="1047" max="1047" width="16.875" style="159" customWidth="1"/>
    <col min="1048" max="1048" width="9.125" style="159" customWidth="1"/>
    <col min="1049" max="1049" width="9" style="159"/>
    <col min="1050" max="1050" width="7.375" style="159" customWidth="1"/>
    <col min="1051" max="1273" width="9" style="159"/>
    <col min="1274" max="1274" width="7.375" style="159" customWidth="1"/>
    <col min="1275" max="1275" width="38.75" style="159" customWidth="1"/>
    <col min="1276" max="1278" width="0" style="159" hidden="1" customWidth="1"/>
    <col min="1279" max="1280" width="11.25" style="159" customWidth="1"/>
    <col min="1281" max="1295" width="9.125" style="159" customWidth="1"/>
    <col min="1296" max="1296" width="21.125" style="159" customWidth="1"/>
    <col min="1297" max="1297" width="15.375" style="159" customWidth="1"/>
    <col min="1298" max="1298" width="21.125" style="159" customWidth="1"/>
    <col min="1299" max="1299" width="12.875" style="159" customWidth="1"/>
    <col min="1300" max="1300" width="13.125" style="159" customWidth="1"/>
    <col min="1301" max="1301" width="12.375" style="159" customWidth="1"/>
    <col min="1302" max="1302" width="10.75" style="159" customWidth="1"/>
    <col min="1303" max="1303" width="16.875" style="159" customWidth="1"/>
    <col min="1304" max="1304" width="9.125" style="159" customWidth="1"/>
    <col min="1305" max="1305" width="9" style="159"/>
    <col min="1306" max="1306" width="7.375" style="159" customWidth="1"/>
    <col min="1307" max="1529" width="9" style="159"/>
    <col min="1530" max="1530" width="7.375" style="159" customWidth="1"/>
    <col min="1531" max="1531" width="38.75" style="159" customWidth="1"/>
    <col min="1532" max="1534" width="0" style="159" hidden="1" customWidth="1"/>
    <col min="1535" max="1536" width="11.25" style="159" customWidth="1"/>
    <col min="1537" max="1551" width="9.125" style="159" customWidth="1"/>
    <col min="1552" max="1552" width="21.125" style="159" customWidth="1"/>
    <col min="1553" max="1553" width="15.375" style="159" customWidth="1"/>
    <col min="1554" max="1554" width="21.125" style="159" customWidth="1"/>
    <col min="1555" max="1555" width="12.875" style="159" customWidth="1"/>
    <col min="1556" max="1556" width="13.125" style="159" customWidth="1"/>
    <col min="1557" max="1557" width="12.375" style="159" customWidth="1"/>
    <col min="1558" max="1558" width="10.75" style="159" customWidth="1"/>
    <col min="1559" max="1559" width="16.875" style="159" customWidth="1"/>
    <col min="1560" max="1560" width="9.125" style="159" customWidth="1"/>
    <col min="1561" max="1561" width="9" style="159"/>
    <col min="1562" max="1562" width="7.375" style="159" customWidth="1"/>
    <col min="1563" max="1785" width="9" style="159"/>
    <col min="1786" max="1786" width="7.375" style="159" customWidth="1"/>
    <col min="1787" max="1787" width="38.75" style="159" customWidth="1"/>
    <col min="1788" max="1790" width="0" style="159" hidden="1" customWidth="1"/>
    <col min="1791" max="1792" width="11.25" style="159" customWidth="1"/>
    <col min="1793" max="1807" width="9.125" style="159" customWidth="1"/>
    <col min="1808" max="1808" width="21.125" style="159" customWidth="1"/>
    <col min="1809" max="1809" width="15.375" style="159" customWidth="1"/>
    <col min="1810" max="1810" width="21.125" style="159" customWidth="1"/>
    <col min="1811" max="1811" width="12.875" style="159" customWidth="1"/>
    <col min="1812" max="1812" width="13.125" style="159" customWidth="1"/>
    <col min="1813" max="1813" width="12.375" style="159" customWidth="1"/>
    <col min="1814" max="1814" width="10.75" style="159" customWidth="1"/>
    <col min="1815" max="1815" width="16.875" style="159" customWidth="1"/>
    <col min="1816" max="1816" width="9.125" style="159" customWidth="1"/>
    <col min="1817" max="1817" width="9" style="159"/>
    <col min="1818" max="1818" width="7.375" style="159" customWidth="1"/>
    <col min="1819" max="2041" width="9" style="159"/>
    <col min="2042" max="2042" width="7.375" style="159" customWidth="1"/>
    <col min="2043" max="2043" width="38.75" style="159" customWidth="1"/>
    <col min="2044" max="2046" width="0" style="159" hidden="1" customWidth="1"/>
    <col min="2047" max="2048" width="11.25" style="159" customWidth="1"/>
    <col min="2049" max="2063" width="9.125" style="159" customWidth="1"/>
    <col min="2064" max="2064" width="21.125" style="159" customWidth="1"/>
    <col min="2065" max="2065" width="15.375" style="159" customWidth="1"/>
    <col min="2066" max="2066" width="21.125" style="159" customWidth="1"/>
    <col min="2067" max="2067" width="12.875" style="159" customWidth="1"/>
    <col min="2068" max="2068" width="13.125" style="159" customWidth="1"/>
    <col min="2069" max="2069" width="12.375" style="159" customWidth="1"/>
    <col min="2070" max="2070" width="10.75" style="159" customWidth="1"/>
    <col min="2071" max="2071" width="16.875" style="159" customWidth="1"/>
    <col min="2072" max="2072" width="9.125" style="159" customWidth="1"/>
    <col min="2073" max="2073" width="9" style="159"/>
    <col min="2074" max="2074" width="7.375" style="159" customWidth="1"/>
    <col min="2075" max="2297" width="9" style="159"/>
    <col min="2298" max="2298" width="7.375" style="159" customWidth="1"/>
    <col min="2299" max="2299" width="38.75" style="159" customWidth="1"/>
    <col min="2300" max="2302" width="0" style="159" hidden="1" customWidth="1"/>
    <col min="2303" max="2304" width="11.25" style="159" customWidth="1"/>
    <col min="2305" max="2319" width="9.125" style="159" customWidth="1"/>
    <col min="2320" max="2320" width="21.125" style="159" customWidth="1"/>
    <col min="2321" max="2321" width="15.375" style="159" customWidth="1"/>
    <col min="2322" max="2322" width="21.125" style="159" customWidth="1"/>
    <col min="2323" max="2323" width="12.875" style="159" customWidth="1"/>
    <col min="2324" max="2324" width="13.125" style="159" customWidth="1"/>
    <col min="2325" max="2325" width="12.375" style="159" customWidth="1"/>
    <col min="2326" max="2326" width="10.75" style="159" customWidth="1"/>
    <col min="2327" max="2327" width="16.875" style="159" customWidth="1"/>
    <col min="2328" max="2328" width="9.125" style="159" customWidth="1"/>
    <col min="2329" max="2329" width="9" style="159"/>
    <col min="2330" max="2330" width="7.375" style="159" customWidth="1"/>
    <col min="2331" max="2553" width="9" style="159"/>
    <col min="2554" max="2554" width="7.375" style="159" customWidth="1"/>
    <col min="2555" max="2555" width="38.75" style="159" customWidth="1"/>
    <col min="2556" max="2558" width="0" style="159" hidden="1" customWidth="1"/>
    <col min="2559" max="2560" width="11.25" style="159" customWidth="1"/>
    <col min="2561" max="2575" width="9.125" style="159" customWidth="1"/>
    <col min="2576" max="2576" width="21.125" style="159" customWidth="1"/>
    <col min="2577" max="2577" width="15.375" style="159" customWidth="1"/>
    <col min="2578" max="2578" width="21.125" style="159" customWidth="1"/>
    <col min="2579" max="2579" width="12.875" style="159" customWidth="1"/>
    <col min="2580" max="2580" width="13.125" style="159" customWidth="1"/>
    <col min="2581" max="2581" width="12.375" style="159" customWidth="1"/>
    <col min="2582" max="2582" width="10.75" style="159" customWidth="1"/>
    <col min="2583" max="2583" width="16.875" style="159" customWidth="1"/>
    <col min="2584" max="2584" width="9.125" style="159" customWidth="1"/>
    <col min="2585" max="2585" width="9" style="159"/>
    <col min="2586" max="2586" width="7.375" style="159" customWidth="1"/>
    <col min="2587" max="2809" width="9" style="159"/>
    <col min="2810" max="2810" width="7.375" style="159" customWidth="1"/>
    <col min="2811" max="2811" width="38.75" style="159" customWidth="1"/>
    <col min="2812" max="2814" width="0" style="159" hidden="1" customWidth="1"/>
    <col min="2815" max="2816" width="11.25" style="159" customWidth="1"/>
    <col min="2817" max="2831" width="9.125" style="159" customWidth="1"/>
    <col min="2832" max="2832" width="21.125" style="159" customWidth="1"/>
    <col min="2833" max="2833" width="15.375" style="159" customWidth="1"/>
    <col min="2834" max="2834" width="21.125" style="159" customWidth="1"/>
    <col min="2835" max="2835" width="12.875" style="159" customWidth="1"/>
    <col min="2836" max="2836" width="13.125" style="159" customWidth="1"/>
    <col min="2837" max="2837" width="12.375" style="159" customWidth="1"/>
    <col min="2838" max="2838" width="10.75" style="159" customWidth="1"/>
    <col min="2839" max="2839" width="16.875" style="159" customWidth="1"/>
    <col min="2840" max="2840" width="9.125" style="159" customWidth="1"/>
    <col min="2841" max="2841" width="9" style="159"/>
    <col min="2842" max="2842" width="7.375" style="159" customWidth="1"/>
    <col min="2843" max="3065" width="9" style="159"/>
    <col min="3066" max="3066" width="7.375" style="159" customWidth="1"/>
    <col min="3067" max="3067" width="38.75" style="159" customWidth="1"/>
    <col min="3068" max="3070" width="0" style="159" hidden="1" customWidth="1"/>
    <col min="3071" max="3072" width="11.25" style="159" customWidth="1"/>
    <col min="3073" max="3087" width="9.125" style="159" customWidth="1"/>
    <col min="3088" max="3088" width="21.125" style="159" customWidth="1"/>
    <col min="3089" max="3089" width="15.375" style="159" customWidth="1"/>
    <col min="3090" max="3090" width="21.125" style="159" customWidth="1"/>
    <col min="3091" max="3091" width="12.875" style="159" customWidth="1"/>
    <col min="3092" max="3092" width="13.125" style="159" customWidth="1"/>
    <col min="3093" max="3093" width="12.375" style="159" customWidth="1"/>
    <col min="3094" max="3094" width="10.75" style="159" customWidth="1"/>
    <col min="3095" max="3095" width="16.875" style="159" customWidth="1"/>
    <col min="3096" max="3096" width="9.125" style="159" customWidth="1"/>
    <col min="3097" max="3097" width="9" style="159"/>
    <col min="3098" max="3098" width="7.375" style="159" customWidth="1"/>
    <col min="3099" max="3321" width="9" style="159"/>
    <col min="3322" max="3322" width="7.375" style="159" customWidth="1"/>
    <col min="3323" max="3323" width="38.75" style="159" customWidth="1"/>
    <col min="3324" max="3326" width="0" style="159" hidden="1" customWidth="1"/>
    <col min="3327" max="3328" width="11.25" style="159" customWidth="1"/>
    <col min="3329" max="3343" width="9.125" style="159" customWidth="1"/>
    <col min="3344" max="3344" width="21.125" style="159" customWidth="1"/>
    <col min="3345" max="3345" width="15.375" style="159" customWidth="1"/>
    <col min="3346" max="3346" width="21.125" style="159" customWidth="1"/>
    <col min="3347" max="3347" width="12.875" style="159" customWidth="1"/>
    <col min="3348" max="3348" width="13.125" style="159" customWidth="1"/>
    <col min="3349" max="3349" width="12.375" style="159" customWidth="1"/>
    <col min="3350" max="3350" width="10.75" style="159" customWidth="1"/>
    <col min="3351" max="3351" width="16.875" style="159" customWidth="1"/>
    <col min="3352" max="3352" width="9.125" style="159" customWidth="1"/>
    <col min="3353" max="3353" width="9" style="159"/>
    <col min="3354" max="3354" width="7.375" style="159" customWidth="1"/>
    <col min="3355" max="3577" width="9" style="159"/>
    <col min="3578" max="3578" width="7.375" style="159" customWidth="1"/>
    <col min="3579" max="3579" width="38.75" style="159" customWidth="1"/>
    <col min="3580" max="3582" width="0" style="159" hidden="1" customWidth="1"/>
    <col min="3583" max="3584" width="11.25" style="159" customWidth="1"/>
    <col min="3585" max="3599" width="9.125" style="159" customWidth="1"/>
    <col min="3600" max="3600" width="21.125" style="159" customWidth="1"/>
    <col min="3601" max="3601" width="15.375" style="159" customWidth="1"/>
    <col min="3602" max="3602" width="21.125" style="159" customWidth="1"/>
    <col min="3603" max="3603" width="12.875" style="159" customWidth="1"/>
    <col min="3604" max="3604" width="13.125" style="159" customWidth="1"/>
    <col min="3605" max="3605" width="12.375" style="159" customWidth="1"/>
    <col min="3606" max="3606" width="10.75" style="159" customWidth="1"/>
    <col min="3607" max="3607" width="16.875" style="159" customWidth="1"/>
    <col min="3608" max="3608" width="9.125" style="159" customWidth="1"/>
    <col min="3609" max="3609" width="9" style="159"/>
    <col min="3610" max="3610" width="7.375" style="159" customWidth="1"/>
    <col min="3611" max="3833" width="9" style="159"/>
    <col min="3834" max="3834" width="7.375" style="159" customWidth="1"/>
    <col min="3835" max="3835" width="38.75" style="159" customWidth="1"/>
    <col min="3836" max="3838" width="0" style="159" hidden="1" customWidth="1"/>
    <col min="3839" max="3840" width="11.25" style="159" customWidth="1"/>
    <col min="3841" max="3855" width="9.125" style="159" customWidth="1"/>
    <col min="3856" max="3856" width="21.125" style="159" customWidth="1"/>
    <col min="3857" max="3857" width="15.375" style="159" customWidth="1"/>
    <col min="3858" max="3858" width="21.125" style="159" customWidth="1"/>
    <col min="3859" max="3859" width="12.875" style="159" customWidth="1"/>
    <col min="3860" max="3860" width="13.125" style="159" customWidth="1"/>
    <col min="3861" max="3861" width="12.375" style="159" customWidth="1"/>
    <col min="3862" max="3862" width="10.75" style="159" customWidth="1"/>
    <col min="3863" max="3863" width="16.875" style="159" customWidth="1"/>
    <col min="3864" max="3864" width="9.125" style="159" customWidth="1"/>
    <col min="3865" max="3865" width="9" style="159"/>
    <col min="3866" max="3866" width="7.375" style="159" customWidth="1"/>
    <col min="3867" max="4089" width="9" style="159"/>
    <col min="4090" max="4090" width="7.375" style="159" customWidth="1"/>
    <col min="4091" max="4091" width="38.75" style="159" customWidth="1"/>
    <col min="4092" max="4094" width="0" style="159" hidden="1" customWidth="1"/>
    <col min="4095" max="4096" width="11.25" style="159" customWidth="1"/>
    <col min="4097" max="4111" width="9.125" style="159" customWidth="1"/>
    <col min="4112" max="4112" width="21.125" style="159" customWidth="1"/>
    <col min="4113" max="4113" width="15.375" style="159" customWidth="1"/>
    <col min="4114" max="4114" width="21.125" style="159" customWidth="1"/>
    <col min="4115" max="4115" width="12.875" style="159" customWidth="1"/>
    <col min="4116" max="4116" width="13.125" style="159" customWidth="1"/>
    <col min="4117" max="4117" width="12.375" style="159" customWidth="1"/>
    <col min="4118" max="4118" width="10.75" style="159" customWidth="1"/>
    <col min="4119" max="4119" width="16.875" style="159" customWidth="1"/>
    <col min="4120" max="4120" width="9.125" style="159" customWidth="1"/>
    <col min="4121" max="4121" width="9" style="159"/>
    <col min="4122" max="4122" width="7.375" style="159" customWidth="1"/>
    <col min="4123" max="4345" width="9" style="159"/>
    <col min="4346" max="4346" width="7.375" style="159" customWidth="1"/>
    <col min="4347" max="4347" width="38.75" style="159" customWidth="1"/>
    <col min="4348" max="4350" width="0" style="159" hidden="1" customWidth="1"/>
    <col min="4351" max="4352" width="11.25" style="159" customWidth="1"/>
    <col min="4353" max="4367" width="9.125" style="159" customWidth="1"/>
    <col min="4368" max="4368" width="21.125" style="159" customWidth="1"/>
    <col min="4369" max="4369" width="15.375" style="159" customWidth="1"/>
    <col min="4370" max="4370" width="21.125" style="159" customWidth="1"/>
    <col min="4371" max="4371" width="12.875" style="159" customWidth="1"/>
    <col min="4372" max="4372" width="13.125" style="159" customWidth="1"/>
    <col min="4373" max="4373" width="12.375" style="159" customWidth="1"/>
    <col min="4374" max="4374" width="10.75" style="159" customWidth="1"/>
    <col min="4375" max="4375" width="16.875" style="159" customWidth="1"/>
    <col min="4376" max="4376" width="9.125" style="159" customWidth="1"/>
    <col min="4377" max="4377" width="9" style="159"/>
    <col min="4378" max="4378" width="7.375" style="159" customWidth="1"/>
    <col min="4379" max="4601" width="9" style="159"/>
    <col min="4602" max="4602" width="7.375" style="159" customWidth="1"/>
    <col min="4603" max="4603" width="38.75" style="159" customWidth="1"/>
    <col min="4604" max="4606" width="0" style="159" hidden="1" customWidth="1"/>
    <col min="4607" max="4608" width="11.25" style="159" customWidth="1"/>
    <col min="4609" max="4623" width="9.125" style="159" customWidth="1"/>
    <col min="4624" max="4624" width="21.125" style="159" customWidth="1"/>
    <col min="4625" max="4625" width="15.375" style="159" customWidth="1"/>
    <col min="4626" max="4626" width="21.125" style="159" customWidth="1"/>
    <col min="4627" max="4627" width="12.875" style="159" customWidth="1"/>
    <col min="4628" max="4628" width="13.125" style="159" customWidth="1"/>
    <col min="4629" max="4629" width="12.375" style="159" customWidth="1"/>
    <col min="4630" max="4630" width="10.75" style="159" customWidth="1"/>
    <col min="4631" max="4631" width="16.875" style="159" customWidth="1"/>
    <col min="4632" max="4632" width="9.125" style="159" customWidth="1"/>
    <col min="4633" max="4633" width="9" style="159"/>
    <col min="4634" max="4634" width="7.375" style="159" customWidth="1"/>
    <col min="4635" max="4857" width="9" style="159"/>
    <col min="4858" max="4858" width="7.375" style="159" customWidth="1"/>
    <col min="4859" max="4859" width="38.75" style="159" customWidth="1"/>
    <col min="4860" max="4862" width="0" style="159" hidden="1" customWidth="1"/>
    <col min="4863" max="4864" width="11.25" style="159" customWidth="1"/>
    <col min="4865" max="4879" width="9.125" style="159" customWidth="1"/>
    <col min="4880" max="4880" width="21.125" style="159" customWidth="1"/>
    <col min="4881" max="4881" width="15.375" style="159" customWidth="1"/>
    <col min="4882" max="4882" width="21.125" style="159" customWidth="1"/>
    <col min="4883" max="4883" width="12.875" style="159" customWidth="1"/>
    <col min="4884" max="4884" width="13.125" style="159" customWidth="1"/>
    <col min="4885" max="4885" width="12.375" style="159" customWidth="1"/>
    <col min="4886" max="4886" width="10.75" style="159" customWidth="1"/>
    <col min="4887" max="4887" width="16.875" style="159" customWidth="1"/>
    <col min="4888" max="4888" width="9.125" style="159" customWidth="1"/>
    <col min="4889" max="4889" width="9" style="159"/>
    <col min="4890" max="4890" width="7.375" style="159" customWidth="1"/>
    <col min="4891" max="5113" width="9" style="159"/>
    <col min="5114" max="5114" width="7.375" style="159" customWidth="1"/>
    <col min="5115" max="5115" width="38.75" style="159" customWidth="1"/>
    <col min="5116" max="5118" width="0" style="159" hidden="1" customWidth="1"/>
    <col min="5119" max="5120" width="11.25" style="159" customWidth="1"/>
    <col min="5121" max="5135" width="9.125" style="159" customWidth="1"/>
    <col min="5136" max="5136" width="21.125" style="159" customWidth="1"/>
    <col min="5137" max="5137" width="15.375" style="159" customWidth="1"/>
    <col min="5138" max="5138" width="21.125" style="159" customWidth="1"/>
    <col min="5139" max="5139" width="12.875" style="159" customWidth="1"/>
    <col min="5140" max="5140" width="13.125" style="159" customWidth="1"/>
    <col min="5141" max="5141" width="12.375" style="159" customWidth="1"/>
    <col min="5142" max="5142" width="10.75" style="159" customWidth="1"/>
    <col min="5143" max="5143" width="16.875" style="159" customWidth="1"/>
    <col min="5144" max="5144" width="9.125" style="159" customWidth="1"/>
    <col min="5145" max="5145" width="9" style="159"/>
    <col min="5146" max="5146" width="7.375" style="159" customWidth="1"/>
    <col min="5147" max="5369" width="9" style="159"/>
    <col min="5370" max="5370" width="7.375" style="159" customWidth="1"/>
    <col min="5371" max="5371" width="38.75" style="159" customWidth="1"/>
    <col min="5372" max="5374" width="0" style="159" hidden="1" customWidth="1"/>
    <col min="5375" max="5376" width="11.25" style="159" customWidth="1"/>
    <col min="5377" max="5391" width="9.125" style="159" customWidth="1"/>
    <col min="5392" max="5392" width="21.125" style="159" customWidth="1"/>
    <col min="5393" max="5393" width="15.375" style="159" customWidth="1"/>
    <col min="5394" max="5394" width="21.125" style="159" customWidth="1"/>
    <col min="5395" max="5395" width="12.875" style="159" customWidth="1"/>
    <col min="5396" max="5396" width="13.125" style="159" customWidth="1"/>
    <col min="5397" max="5397" width="12.375" style="159" customWidth="1"/>
    <col min="5398" max="5398" width="10.75" style="159" customWidth="1"/>
    <col min="5399" max="5399" width="16.875" style="159" customWidth="1"/>
    <col min="5400" max="5400" width="9.125" style="159" customWidth="1"/>
    <col min="5401" max="5401" width="9" style="159"/>
    <col min="5402" max="5402" width="7.375" style="159" customWidth="1"/>
    <col min="5403" max="5625" width="9" style="159"/>
    <col min="5626" max="5626" width="7.375" style="159" customWidth="1"/>
    <col min="5627" max="5627" width="38.75" style="159" customWidth="1"/>
    <col min="5628" max="5630" width="0" style="159" hidden="1" customWidth="1"/>
    <col min="5631" max="5632" width="11.25" style="159" customWidth="1"/>
    <col min="5633" max="5647" width="9.125" style="159" customWidth="1"/>
    <col min="5648" max="5648" width="21.125" style="159" customWidth="1"/>
    <col min="5649" max="5649" width="15.375" style="159" customWidth="1"/>
    <col min="5650" max="5650" width="21.125" style="159" customWidth="1"/>
    <col min="5651" max="5651" width="12.875" style="159" customWidth="1"/>
    <col min="5652" max="5652" width="13.125" style="159" customWidth="1"/>
    <col min="5653" max="5653" width="12.375" style="159" customWidth="1"/>
    <col min="5654" max="5654" width="10.75" style="159" customWidth="1"/>
    <col min="5655" max="5655" width="16.875" style="159" customWidth="1"/>
    <col min="5656" max="5656" width="9.125" style="159" customWidth="1"/>
    <col min="5657" max="5657" width="9" style="159"/>
    <col min="5658" max="5658" width="7.375" style="159" customWidth="1"/>
    <col min="5659" max="5881" width="9" style="159"/>
    <col min="5882" max="5882" width="7.375" style="159" customWidth="1"/>
    <col min="5883" max="5883" width="38.75" style="159" customWidth="1"/>
    <col min="5884" max="5886" width="0" style="159" hidden="1" customWidth="1"/>
    <col min="5887" max="5888" width="11.25" style="159" customWidth="1"/>
    <col min="5889" max="5903" width="9.125" style="159" customWidth="1"/>
    <col min="5904" max="5904" width="21.125" style="159" customWidth="1"/>
    <col min="5905" max="5905" width="15.375" style="159" customWidth="1"/>
    <col min="5906" max="5906" width="21.125" style="159" customWidth="1"/>
    <col min="5907" max="5907" width="12.875" style="159" customWidth="1"/>
    <col min="5908" max="5908" width="13.125" style="159" customWidth="1"/>
    <col min="5909" max="5909" width="12.375" style="159" customWidth="1"/>
    <col min="5910" max="5910" width="10.75" style="159" customWidth="1"/>
    <col min="5911" max="5911" width="16.875" style="159" customWidth="1"/>
    <col min="5912" max="5912" width="9.125" style="159" customWidth="1"/>
    <col min="5913" max="5913" width="9" style="159"/>
    <col min="5914" max="5914" width="7.375" style="159" customWidth="1"/>
    <col min="5915" max="6137" width="9" style="159"/>
    <col min="6138" max="6138" width="7.375" style="159" customWidth="1"/>
    <col min="6139" max="6139" width="38.75" style="159" customWidth="1"/>
    <col min="6140" max="6142" width="0" style="159" hidden="1" customWidth="1"/>
    <col min="6143" max="6144" width="11.25" style="159" customWidth="1"/>
    <col min="6145" max="6159" width="9.125" style="159" customWidth="1"/>
    <col min="6160" max="6160" width="21.125" style="159" customWidth="1"/>
    <col min="6161" max="6161" width="15.375" style="159" customWidth="1"/>
    <col min="6162" max="6162" width="21.125" style="159" customWidth="1"/>
    <col min="6163" max="6163" width="12.875" style="159" customWidth="1"/>
    <col min="6164" max="6164" width="13.125" style="159" customWidth="1"/>
    <col min="6165" max="6165" width="12.375" style="159" customWidth="1"/>
    <col min="6166" max="6166" width="10.75" style="159" customWidth="1"/>
    <col min="6167" max="6167" width="16.875" style="159" customWidth="1"/>
    <col min="6168" max="6168" width="9.125" style="159" customWidth="1"/>
    <col min="6169" max="6169" width="9" style="159"/>
    <col min="6170" max="6170" width="7.375" style="159" customWidth="1"/>
    <col min="6171" max="6393" width="9" style="159"/>
    <col min="6394" max="6394" width="7.375" style="159" customWidth="1"/>
    <col min="6395" max="6395" width="38.75" style="159" customWidth="1"/>
    <col min="6396" max="6398" width="0" style="159" hidden="1" customWidth="1"/>
    <col min="6399" max="6400" width="11.25" style="159" customWidth="1"/>
    <col min="6401" max="6415" width="9.125" style="159" customWidth="1"/>
    <col min="6416" max="6416" width="21.125" style="159" customWidth="1"/>
    <col min="6417" max="6417" width="15.375" style="159" customWidth="1"/>
    <col min="6418" max="6418" width="21.125" style="159" customWidth="1"/>
    <col min="6419" max="6419" width="12.875" style="159" customWidth="1"/>
    <col min="6420" max="6420" width="13.125" style="159" customWidth="1"/>
    <col min="6421" max="6421" width="12.375" style="159" customWidth="1"/>
    <col min="6422" max="6422" width="10.75" style="159" customWidth="1"/>
    <col min="6423" max="6423" width="16.875" style="159" customWidth="1"/>
    <col min="6424" max="6424" width="9.125" style="159" customWidth="1"/>
    <col min="6425" max="6425" width="9" style="159"/>
    <col min="6426" max="6426" width="7.375" style="159" customWidth="1"/>
    <col min="6427" max="6649" width="9" style="159"/>
    <col min="6650" max="6650" width="7.375" style="159" customWidth="1"/>
    <col min="6651" max="6651" width="38.75" style="159" customWidth="1"/>
    <col min="6652" max="6654" width="0" style="159" hidden="1" customWidth="1"/>
    <col min="6655" max="6656" width="11.25" style="159" customWidth="1"/>
    <col min="6657" max="6671" width="9.125" style="159" customWidth="1"/>
    <col min="6672" max="6672" width="21.125" style="159" customWidth="1"/>
    <col min="6673" max="6673" width="15.375" style="159" customWidth="1"/>
    <col min="6674" max="6674" width="21.125" style="159" customWidth="1"/>
    <col min="6675" max="6675" width="12.875" style="159" customWidth="1"/>
    <col min="6676" max="6676" width="13.125" style="159" customWidth="1"/>
    <col min="6677" max="6677" width="12.375" style="159" customWidth="1"/>
    <col min="6678" max="6678" width="10.75" style="159" customWidth="1"/>
    <col min="6679" max="6679" width="16.875" style="159" customWidth="1"/>
    <col min="6680" max="6680" width="9.125" style="159" customWidth="1"/>
    <col min="6681" max="6681" width="9" style="159"/>
    <col min="6682" max="6682" width="7.375" style="159" customWidth="1"/>
    <col min="6683" max="6905" width="9" style="159"/>
    <col min="6906" max="6906" width="7.375" style="159" customWidth="1"/>
    <col min="6907" max="6907" width="38.75" style="159" customWidth="1"/>
    <col min="6908" max="6910" width="0" style="159" hidden="1" customWidth="1"/>
    <col min="6911" max="6912" width="11.25" style="159" customWidth="1"/>
    <col min="6913" max="6927" width="9.125" style="159" customWidth="1"/>
    <col min="6928" max="6928" width="21.125" style="159" customWidth="1"/>
    <col min="6929" max="6929" width="15.375" style="159" customWidth="1"/>
    <col min="6930" max="6930" width="21.125" style="159" customWidth="1"/>
    <col min="6931" max="6931" width="12.875" style="159" customWidth="1"/>
    <col min="6932" max="6932" width="13.125" style="159" customWidth="1"/>
    <col min="6933" max="6933" width="12.375" style="159" customWidth="1"/>
    <col min="6934" max="6934" width="10.75" style="159" customWidth="1"/>
    <col min="6935" max="6935" width="16.875" style="159" customWidth="1"/>
    <col min="6936" max="6936" width="9.125" style="159" customWidth="1"/>
    <col min="6937" max="6937" width="9" style="159"/>
    <col min="6938" max="6938" width="7.375" style="159" customWidth="1"/>
    <col min="6939" max="7161" width="9" style="159"/>
    <col min="7162" max="7162" width="7.375" style="159" customWidth="1"/>
    <col min="7163" max="7163" width="38.75" style="159" customWidth="1"/>
    <col min="7164" max="7166" width="0" style="159" hidden="1" customWidth="1"/>
    <col min="7167" max="7168" width="11.25" style="159" customWidth="1"/>
    <col min="7169" max="7183" width="9.125" style="159" customWidth="1"/>
    <col min="7184" max="7184" width="21.125" style="159" customWidth="1"/>
    <col min="7185" max="7185" width="15.375" style="159" customWidth="1"/>
    <col min="7186" max="7186" width="21.125" style="159" customWidth="1"/>
    <col min="7187" max="7187" width="12.875" style="159" customWidth="1"/>
    <col min="7188" max="7188" width="13.125" style="159" customWidth="1"/>
    <col min="7189" max="7189" width="12.375" style="159" customWidth="1"/>
    <col min="7190" max="7190" width="10.75" style="159" customWidth="1"/>
    <col min="7191" max="7191" width="16.875" style="159" customWidth="1"/>
    <col min="7192" max="7192" width="9.125" style="159" customWidth="1"/>
    <col min="7193" max="7193" width="9" style="159"/>
    <col min="7194" max="7194" width="7.375" style="159" customWidth="1"/>
    <col min="7195" max="7417" width="9" style="159"/>
    <col min="7418" max="7418" width="7.375" style="159" customWidth="1"/>
    <col min="7419" max="7419" width="38.75" style="159" customWidth="1"/>
    <col min="7420" max="7422" width="0" style="159" hidden="1" customWidth="1"/>
    <col min="7423" max="7424" width="11.25" style="159" customWidth="1"/>
    <col min="7425" max="7439" width="9.125" style="159" customWidth="1"/>
    <col min="7440" max="7440" width="21.125" style="159" customWidth="1"/>
    <col min="7441" max="7441" width="15.375" style="159" customWidth="1"/>
    <col min="7442" max="7442" width="21.125" style="159" customWidth="1"/>
    <col min="7443" max="7443" width="12.875" style="159" customWidth="1"/>
    <col min="7444" max="7444" width="13.125" style="159" customWidth="1"/>
    <col min="7445" max="7445" width="12.375" style="159" customWidth="1"/>
    <col min="7446" max="7446" width="10.75" style="159" customWidth="1"/>
    <col min="7447" max="7447" width="16.875" style="159" customWidth="1"/>
    <col min="7448" max="7448" width="9.125" style="159" customWidth="1"/>
    <col min="7449" max="7449" width="9" style="159"/>
    <col min="7450" max="7450" width="7.375" style="159" customWidth="1"/>
    <col min="7451" max="7673" width="9" style="159"/>
    <col min="7674" max="7674" width="7.375" style="159" customWidth="1"/>
    <col min="7675" max="7675" width="38.75" style="159" customWidth="1"/>
    <col min="7676" max="7678" width="0" style="159" hidden="1" customWidth="1"/>
    <col min="7679" max="7680" width="11.25" style="159" customWidth="1"/>
    <col min="7681" max="7695" width="9.125" style="159" customWidth="1"/>
    <col min="7696" max="7696" width="21.125" style="159" customWidth="1"/>
    <col min="7697" max="7697" width="15.375" style="159" customWidth="1"/>
    <col min="7698" max="7698" width="21.125" style="159" customWidth="1"/>
    <col min="7699" max="7699" width="12.875" style="159" customWidth="1"/>
    <col min="7700" max="7700" width="13.125" style="159" customWidth="1"/>
    <col min="7701" max="7701" width="12.375" style="159" customWidth="1"/>
    <col min="7702" max="7702" width="10.75" style="159" customWidth="1"/>
    <col min="7703" max="7703" width="16.875" style="159" customWidth="1"/>
    <col min="7704" max="7704" width="9.125" style="159" customWidth="1"/>
    <col min="7705" max="7705" width="9" style="159"/>
    <col min="7706" max="7706" width="7.375" style="159" customWidth="1"/>
    <col min="7707" max="7929" width="9" style="159"/>
    <col min="7930" max="7930" width="7.375" style="159" customWidth="1"/>
    <col min="7931" max="7931" width="38.75" style="159" customWidth="1"/>
    <col min="7932" max="7934" width="0" style="159" hidden="1" customWidth="1"/>
    <col min="7935" max="7936" width="11.25" style="159" customWidth="1"/>
    <col min="7937" max="7951" width="9.125" style="159" customWidth="1"/>
    <col min="7952" max="7952" width="21.125" style="159" customWidth="1"/>
    <col min="7953" max="7953" width="15.375" style="159" customWidth="1"/>
    <col min="7954" max="7954" width="21.125" style="159" customWidth="1"/>
    <col min="7955" max="7955" width="12.875" style="159" customWidth="1"/>
    <col min="7956" max="7956" width="13.125" style="159" customWidth="1"/>
    <col min="7957" max="7957" width="12.375" style="159" customWidth="1"/>
    <col min="7958" max="7958" width="10.75" style="159" customWidth="1"/>
    <col min="7959" max="7959" width="16.875" style="159" customWidth="1"/>
    <col min="7960" max="7960" width="9.125" style="159" customWidth="1"/>
    <col min="7961" max="7961" width="9" style="159"/>
    <col min="7962" max="7962" width="7.375" style="159" customWidth="1"/>
    <col min="7963" max="8185" width="9" style="159"/>
    <col min="8186" max="8186" width="7.375" style="159" customWidth="1"/>
    <col min="8187" max="8187" width="38.75" style="159" customWidth="1"/>
    <col min="8188" max="8190" width="0" style="159" hidden="1" customWidth="1"/>
    <col min="8191" max="8192" width="11.25" style="159" customWidth="1"/>
    <col min="8193" max="8207" width="9.125" style="159" customWidth="1"/>
    <col min="8208" max="8208" width="21.125" style="159" customWidth="1"/>
    <col min="8209" max="8209" width="15.375" style="159" customWidth="1"/>
    <col min="8210" max="8210" width="21.125" style="159" customWidth="1"/>
    <col min="8211" max="8211" width="12.875" style="159" customWidth="1"/>
    <col min="8212" max="8212" width="13.125" style="159" customWidth="1"/>
    <col min="8213" max="8213" width="12.375" style="159" customWidth="1"/>
    <col min="8214" max="8214" width="10.75" style="159" customWidth="1"/>
    <col min="8215" max="8215" width="16.875" style="159" customWidth="1"/>
    <col min="8216" max="8216" width="9.125" style="159" customWidth="1"/>
    <col min="8217" max="8217" width="9" style="159"/>
    <col min="8218" max="8218" width="7.375" style="159" customWidth="1"/>
    <col min="8219" max="8441" width="9" style="159"/>
    <col min="8442" max="8442" width="7.375" style="159" customWidth="1"/>
    <col min="8443" max="8443" width="38.75" style="159" customWidth="1"/>
    <col min="8444" max="8446" width="0" style="159" hidden="1" customWidth="1"/>
    <col min="8447" max="8448" width="11.25" style="159" customWidth="1"/>
    <col min="8449" max="8463" width="9.125" style="159" customWidth="1"/>
    <col min="8464" max="8464" width="21.125" style="159" customWidth="1"/>
    <col min="8465" max="8465" width="15.375" style="159" customWidth="1"/>
    <col min="8466" max="8466" width="21.125" style="159" customWidth="1"/>
    <col min="8467" max="8467" width="12.875" style="159" customWidth="1"/>
    <col min="8468" max="8468" width="13.125" style="159" customWidth="1"/>
    <col min="8469" max="8469" width="12.375" style="159" customWidth="1"/>
    <col min="8470" max="8470" width="10.75" style="159" customWidth="1"/>
    <col min="8471" max="8471" width="16.875" style="159" customWidth="1"/>
    <col min="8472" max="8472" width="9.125" style="159" customWidth="1"/>
    <col min="8473" max="8473" width="9" style="159"/>
    <col min="8474" max="8474" width="7.375" style="159" customWidth="1"/>
    <col min="8475" max="8697" width="9" style="159"/>
    <col min="8698" max="8698" width="7.375" style="159" customWidth="1"/>
    <col min="8699" max="8699" width="38.75" style="159" customWidth="1"/>
    <col min="8700" max="8702" width="0" style="159" hidden="1" customWidth="1"/>
    <col min="8703" max="8704" width="11.25" style="159" customWidth="1"/>
    <col min="8705" max="8719" width="9.125" style="159" customWidth="1"/>
    <col min="8720" max="8720" width="21.125" style="159" customWidth="1"/>
    <col min="8721" max="8721" width="15.375" style="159" customWidth="1"/>
    <col min="8722" max="8722" width="21.125" style="159" customWidth="1"/>
    <col min="8723" max="8723" width="12.875" style="159" customWidth="1"/>
    <col min="8724" max="8724" width="13.125" style="159" customWidth="1"/>
    <col min="8725" max="8725" width="12.375" style="159" customWidth="1"/>
    <col min="8726" max="8726" width="10.75" style="159" customWidth="1"/>
    <col min="8727" max="8727" width="16.875" style="159" customWidth="1"/>
    <col min="8728" max="8728" width="9.125" style="159" customWidth="1"/>
    <col min="8729" max="8729" width="9" style="159"/>
    <col min="8730" max="8730" width="7.375" style="159" customWidth="1"/>
    <col min="8731" max="8953" width="9" style="159"/>
    <col min="8954" max="8954" width="7.375" style="159" customWidth="1"/>
    <col min="8955" max="8955" width="38.75" style="159" customWidth="1"/>
    <col min="8956" max="8958" width="0" style="159" hidden="1" customWidth="1"/>
    <col min="8959" max="8960" width="11.25" style="159" customWidth="1"/>
    <col min="8961" max="8975" width="9.125" style="159" customWidth="1"/>
    <col min="8976" max="8976" width="21.125" style="159" customWidth="1"/>
    <col min="8977" max="8977" width="15.375" style="159" customWidth="1"/>
    <col min="8978" max="8978" width="21.125" style="159" customWidth="1"/>
    <col min="8979" max="8979" width="12.875" style="159" customWidth="1"/>
    <col min="8980" max="8980" width="13.125" style="159" customWidth="1"/>
    <col min="8981" max="8981" width="12.375" style="159" customWidth="1"/>
    <col min="8982" max="8982" width="10.75" style="159" customWidth="1"/>
    <col min="8983" max="8983" width="16.875" style="159" customWidth="1"/>
    <col min="8984" max="8984" width="9.125" style="159" customWidth="1"/>
    <col min="8985" max="8985" width="9" style="159"/>
    <col min="8986" max="8986" width="7.375" style="159" customWidth="1"/>
    <col min="8987" max="9209" width="9" style="159"/>
    <col min="9210" max="9210" width="7.375" style="159" customWidth="1"/>
    <col min="9211" max="9211" width="38.75" style="159" customWidth="1"/>
    <col min="9212" max="9214" width="0" style="159" hidden="1" customWidth="1"/>
    <col min="9215" max="9216" width="11.25" style="159" customWidth="1"/>
    <col min="9217" max="9231" width="9.125" style="159" customWidth="1"/>
    <col min="9232" max="9232" width="21.125" style="159" customWidth="1"/>
    <col min="9233" max="9233" width="15.375" style="159" customWidth="1"/>
    <col min="9234" max="9234" width="21.125" style="159" customWidth="1"/>
    <col min="9235" max="9235" width="12.875" style="159" customWidth="1"/>
    <col min="9236" max="9236" width="13.125" style="159" customWidth="1"/>
    <col min="9237" max="9237" width="12.375" style="159" customWidth="1"/>
    <col min="9238" max="9238" width="10.75" style="159" customWidth="1"/>
    <col min="9239" max="9239" width="16.875" style="159" customWidth="1"/>
    <col min="9240" max="9240" width="9.125" style="159" customWidth="1"/>
    <col min="9241" max="9241" width="9" style="159"/>
    <col min="9242" max="9242" width="7.375" style="159" customWidth="1"/>
    <col min="9243" max="9465" width="9" style="159"/>
    <col min="9466" max="9466" width="7.375" style="159" customWidth="1"/>
    <col min="9467" max="9467" width="38.75" style="159" customWidth="1"/>
    <col min="9468" max="9470" width="0" style="159" hidden="1" customWidth="1"/>
    <col min="9471" max="9472" width="11.25" style="159" customWidth="1"/>
    <col min="9473" max="9487" width="9.125" style="159" customWidth="1"/>
    <col min="9488" max="9488" width="21.125" style="159" customWidth="1"/>
    <col min="9489" max="9489" width="15.375" style="159" customWidth="1"/>
    <col min="9490" max="9490" width="21.125" style="159" customWidth="1"/>
    <col min="9491" max="9491" width="12.875" style="159" customWidth="1"/>
    <col min="9492" max="9492" width="13.125" style="159" customWidth="1"/>
    <col min="9493" max="9493" width="12.375" style="159" customWidth="1"/>
    <col min="9494" max="9494" width="10.75" style="159" customWidth="1"/>
    <col min="9495" max="9495" width="16.875" style="159" customWidth="1"/>
    <col min="9496" max="9496" width="9.125" style="159" customWidth="1"/>
    <col min="9497" max="9497" width="9" style="159"/>
    <col min="9498" max="9498" width="7.375" style="159" customWidth="1"/>
    <col min="9499" max="9721" width="9" style="159"/>
    <col min="9722" max="9722" width="7.375" style="159" customWidth="1"/>
    <col min="9723" max="9723" width="38.75" style="159" customWidth="1"/>
    <col min="9724" max="9726" width="0" style="159" hidden="1" customWidth="1"/>
    <col min="9727" max="9728" width="11.25" style="159" customWidth="1"/>
    <col min="9729" max="9743" width="9.125" style="159" customWidth="1"/>
    <col min="9744" max="9744" width="21.125" style="159" customWidth="1"/>
    <col min="9745" max="9745" width="15.375" style="159" customWidth="1"/>
    <col min="9746" max="9746" width="21.125" style="159" customWidth="1"/>
    <col min="9747" max="9747" width="12.875" style="159" customWidth="1"/>
    <col min="9748" max="9748" width="13.125" style="159" customWidth="1"/>
    <col min="9749" max="9749" width="12.375" style="159" customWidth="1"/>
    <col min="9750" max="9750" width="10.75" style="159" customWidth="1"/>
    <col min="9751" max="9751" width="16.875" style="159" customWidth="1"/>
    <col min="9752" max="9752" width="9.125" style="159" customWidth="1"/>
    <col min="9753" max="9753" width="9" style="159"/>
    <col min="9754" max="9754" width="7.375" style="159" customWidth="1"/>
    <col min="9755" max="9977" width="9" style="159"/>
    <col min="9978" max="9978" width="7.375" style="159" customWidth="1"/>
    <col min="9979" max="9979" width="38.75" style="159" customWidth="1"/>
    <col min="9980" max="9982" width="0" style="159" hidden="1" customWidth="1"/>
    <col min="9983" max="9984" width="11.25" style="159" customWidth="1"/>
    <col min="9985" max="9999" width="9.125" style="159" customWidth="1"/>
    <col min="10000" max="10000" width="21.125" style="159" customWidth="1"/>
    <col min="10001" max="10001" width="15.375" style="159" customWidth="1"/>
    <col min="10002" max="10002" width="21.125" style="159" customWidth="1"/>
    <col min="10003" max="10003" width="12.875" style="159" customWidth="1"/>
    <col min="10004" max="10004" width="13.125" style="159" customWidth="1"/>
    <col min="10005" max="10005" width="12.375" style="159" customWidth="1"/>
    <col min="10006" max="10006" width="10.75" style="159" customWidth="1"/>
    <col min="10007" max="10007" width="16.875" style="159" customWidth="1"/>
    <col min="10008" max="10008" width="9.125" style="159" customWidth="1"/>
    <col min="10009" max="10009" width="9" style="159"/>
    <col min="10010" max="10010" width="7.375" style="159" customWidth="1"/>
    <col min="10011" max="10233" width="9" style="159"/>
    <col min="10234" max="10234" width="7.375" style="159" customWidth="1"/>
    <col min="10235" max="10235" width="38.75" style="159" customWidth="1"/>
    <col min="10236" max="10238" width="0" style="159" hidden="1" customWidth="1"/>
    <col min="10239" max="10240" width="11.25" style="159" customWidth="1"/>
    <col min="10241" max="10255" width="9.125" style="159" customWidth="1"/>
    <col min="10256" max="10256" width="21.125" style="159" customWidth="1"/>
    <col min="10257" max="10257" width="15.375" style="159" customWidth="1"/>
    <col min="10258" max="10258" width="21.125" style="159" customWidth="1"/>
    <col min="10259" max="10259" width="12.875" style="159" customWidth="1"/>
    <col min="10260" max="10260" width="13.125" style="159" customWidth="1"/>
    <col min="10261" max="10261" width="12.375" style="159" customWidth="1"/>
    <col min="10262" max="10262" width="10.75" style="159" customWidth="1"/>
    <col min="10263" max="10263" width="16.875" style="159" customWidth="1"/>
    <col min="10264" max="10264" width="9.125" style="159" customWidth="1"/>
    <col min="10265" max="10265" width="9" style="159"/>
    <col min="10266" max="10266" width="7.375" style="159" customWidth="1"/>
    <col min="10267" max="10489" width="9" style="159"/>
    <col min="10490" max="10490" width="7.375" style="159" customWidth="1"/>
    <col min="10491" max="10491" width="38.75" style="159" customWidth="1"/>
    <col min="10492" max="10494" width="0" style="159" hidden="1" customWidth="1"/>
    <col min="10495" max="10496" width="11.25" style="159" customWidth="1"/>
    <col min="10497" max="10511" width="9.125" style="159" customWidth="1"/>
    <col min="10512" max="10512" width="21.125" style="159" customWidth="1"/>
    <col min="10513" max="10513" width="15.375" style="159" customWidth="1"/>
    <col min="10514" max="10514" width="21.125" style="159" customWidth="1"/>
    <col min="10515" max="10515" width="12.875" style="159" customWidth="1"/>
    <col min="10516" max="10516" width="13.125" style="159" customWidth="1"/>
    <col min="10517" max="10517" width="12.375" style="159" customWidth="1"/>
    <col min="10518" max="10518" width="10.75" style="159" customWidth="1"/>
    <col min="10519" max="10519" width="16.875" style="159" customWidth="1"/>
    <col min="10520" max="10520" width="9.125" style="159" customWidth="1"/>
    <col min="10521" max="10521" width="9" style="159"/>
    <col min="10522" max="10522" width="7.375" style="159" customWidth="1"/>
    <col min="10523" max="10745" width="9" style="159"/>
    <col min="10746" max="10746" width="7.375" style="159" customWidth="1"/>
    <col min="10747" max="10747" width="38.75" style="159" customWidth="1"/>
    <col min="10748" max="10750" width="0" style="159" hidden="1" customWidth="1"/>
    <col min="10751" max="10752" width="11.25" style="159" customWidth="1"/>
    <col min="10753" max="10767" width="9.125" style="159" customWidth="1"/>
    <col min="10768" max="10768" width="21.125" style="159" customWidth="1"/>
    <col min="10769" max="10769" width="15.375" style="159" customWidth="1"/>
    <col min="10770" max="10770" width="21.125" style="159" customWidth="1"/>
    <col min="10771" max="10771" width="12.875" style="159" customWidth="1"/>
    <col min="10772" max="10772" width="13.125" style="159" customWidth="1"/>
    <col min="10773" max="10773" width="12.375" style="159" customWidth="1"/>
    <col min="10774" max="10774" width="10.75" style="159" customWidth="1"/>
    <col min="10775" max="10775" width="16.875" style="159" customWidth="1"/>
    <col min="10776" max="10776" width="9.125" style="159" customWidth="1"/>
    <col min="10777" max="10777" width="9" style="159"/>
    <col min="10778" max="10778" width="7.375" style="159" customWidth="1"/>
    <col min="10779" max="11001" width="9" style="159"/>
    <col min="11002" max="11002" width="7.375" style="159" customWidth="1"/>
    <col min="11003" max="11003" width="38.75" style="159" customWidth="1"/>
    <col min="11004" max="11006" width="0" style="159" hidden="1" customWidth="1"/>
    <col min="11007" max="11008" width="11.25" style="159" customWidth="1"/>
    <col min="11009" max="11023" width="9.125" style="159" customWidth="1"/>
    <col min="11024" max="11024" width="21.125" style="159" customWidth="1"/>
    <col min="11025" max="11025" width="15.375" style="159" customWidth="1"/>
    <col min="11026" max="11026" width="21.125" style="159" customWidth="1"/>
    <col min="11027" max="11027" width="12.875" style="159" customWidth="1"/>
    <col min="11028" max="11028" width="13.125" style="159" customWidth="1"/>
    <col min="11029" max="11029" width="12.375" style="159" customWidth="1"/>
    <col min="11030" max="11030" width="10.75" style="159" customWidth="1"/>
    <col min="11031" max="11031" width="16.875" style="159" customWidth="1"/>
    <col min="11032" max="11032" width="9.125" style="159" customWidth="1"/>
    <col min="11033" max="11033" width="9" style="159"/>
    <col min="11034" max="11034" width="7.375" style="159" customWidth="1"/>
    <col min="11035" max="11257" width="9" style="159"/>
    <col min="11258" max="11258" width="7.375" style="159" customWidth="1"/>
    <col min="11259" max="11259" width="38.75" style="159" customWidth="1"/>
    <col min="11260" max="11262" width="0" style="159" hidden="1" customWidth="1"/>
    <col min="11263" max="11264" width="11.25" style="159" customWidth="1"/>
    <col min="11265" max="11279" width="9.125" style="159" customWidth="1"/>
    <col min="11280" max="11280" width="21.125" style="159" customWidth="1"/>
    <col min="11281" max="11281" width="15.375" style="159" customWidth="1"/>
    <col min="11282" max="11282" width="21.125" style="159" customWidth="1"/>
    <col min="11283" max="11283" width="12.875" style="159" customWidth="1"/>
    <col min="11284" max="11284" width="13.125" style="159" customWidth="1"/>
    <col min="11285" max="11285" width="12.375" style="159" customWidth="1"/>
    <col min="11286" max="11286" width="10.75" style="159" customWidth="1"/>
    <col min="11287" max="11287" width="16.875" style="159" customWidth="1"/>
    <col min="11288" max="11288" width="9.125" style="159" customWidth="1"/>
    <col min="11289" max="11289" width="9" style="159"/>
    <col min="11290" max="11290" width="7.375" style="159" customWidth="1"/>
    <col min="11291" max="11513" width="9" style="159"/>
    <col min="11514" max="11514" width="7.375" style="159" customWidth="1"/>
    <col min="11515" max="11515" width="38.75" style="159" customWidth="1"/>
    <col min="11516" max="11518" width="0" style="159" hidden="1" customWidth="1"/>
    <col min="11519" max="11520" width="11.25" style="159" customWidth="1"/>
    <col min="11521" max="11535" width="9.125" style="159" customWidth="1"/>
    <col min="11536" max="11536" width="21.125" style="159" customWidth="1"/>
    <col min="11537" max="11537" width="15.375" style="159" customWidth="1"/>
    <col min="11538" max="11538" width="21.125" style="159" customWidth="1"/>
    <col min="11539" max="11539" width="12.875" style="159" customWidth="1"/>
    <col min="11540" max="11540" width="13.125" style="159" customWidth="1"/>
    <col min="11541" max="11541" width="12.375" style="159" customWidth="1"/>
    <col min="11542" max="11542" width="10.75" style="159" customWidth="1"/>
    <col min="11543" max="11543" width="16.875" style="159" customWidth="1"/>
    <col min="11544" max="11544" width="9.125" style="159" customWidth="1"/>
    <col min="11545" max="11545" width="9" style="159"/>
    <col min="11546" max="11546" width="7.375" style="159" customWidth="1"/>
    <col min="11547" max="11769" width="9" style="159"/>
    <col min="11770" max="11770" width="7.375" style="159" customWidth="1"/>
    <col min="11771" max="11771" width="38.75" style="159" customWidth="1"/>
    <col min="11772" max="11774" width="0" style="159" hidden="1" customWidth="1"/>
    <col min="11775" max="11776" width="11.25" style="159" customWidth="1"/>
    <col min="11777" max="11791" width="9.125" style="159" customWidth="1"/>
    <col min="11792" max="11792" width="21.125" style="159" customWidth="1"/>
    <col min="11793" max="11793" width="15.375" style="159" customWidth="1"/>
    <col min="11794" max="11794" width="21.125" style="159" customWidth="1"/>
    <col min="11795" max="11795" width="12.875" style="159" customWidth="1"/>
    <col min="11796" max="11796" width="13.125" style="159" customWidth="1"/>
    <col min="11797" max="11797" width="12.375" style="159" customWidth="1"/>
    <col min="11798" max="11798" width="10.75" style="159" customWidth="1"/>
    <col min="11799" max="11799" width="16.875" style="159" customWidth="1"/>
    <col min="11800" max="11800" width="9.125" style="159" customWidth="1"/>
    <col min="11801" max="11801" width="9" style="159"/>
    <col min="11802" max="11802" width="7.375" style="159" customWidth="1"/>
    <col min="11803" max="12025" width="9" style="159"/>
    <col min="12026" max="12026" width="7.375" style="159" customWidth="1"/>
    <col min="12027" max="12027" width="38.75" style="159" customWidth="1"/>
    <col min="12028" max="12030" width="0" style="159" hidden="1" customWidth="1"/>
    <col min="12031" max="12032" width="11.25" style="159" customWidth="1"/>
    <col min="12033" max="12047" width="9.125" style="159" customWidth="1"/>
    <col min="12048" max="12048" width="21.125" style="159" customWidth="1"/>
    <col min="12049" max="12049" width="15.375" style="159" customWidth="1"/>
    <col min="12050" max="12050" width="21.125" style="159" customWidth="1"/>
    <col min="12051" max="12051" width="12.875" style="159" customWidth="1"/>
    <col min="12052" max="12052" width="13.125" style="159" customWidth="1"/>
    <col min="12053" max="12053" width="12.375" style="159" customWidth="1"/>
    <col min="12054" max="12054" width="10.75" style="159" customWidth="1"/>
    <col min="12055" max="12055" width="16.875" style="159" customWidth="1"/>
    <col min="12056" max="12056" width="9.125" style="159" customWidth="1"/>
    <col min="12057" max="12057" width="9" style="159"/>
    <col min="12058" max="12058" width="7.375" style="159" customWidth="1"/>
    <col min="12059" max="12281" width="9" style="159"/>
    <col min="12282" max="12282" width="7.375" style="159" customWidth="1"/>
    <col min="12283" max="12283" width="38.75" style="159" customWidth="1"/>
    <col min="12284" max="12286" width="0" style="159" hidden="1" customWidth="1"/>
    <col min="12287" max="12288" width="11.25" style="159" customWidth="1"/>
    <col min="12289" max="12303" width="9.125" style="159" customWidth="1"/>
    <col min="12304" max="12304" width="21.125" style="159" customWidth="1"/>
    <col min="12305" max="12305" width="15.375" style="159" customWidth="1"/>
    <col min="12306" max="12306" width="21.125" style="159" customWidth="1"/>
    <col min="12307" max="12307" width="12.875" style="159" customWidth="1"/>
    <col min="12308" max="12308" width="13.125" style="159" customWidth="1"/>
    <col min="12309" max="12309" width="12.375" style="159" customWidth="1"/>
    <col min="12310" max="12310" width="10.75" style="159" customWidth="1"/>
    <col min="12311" max="12311" width="16.875" style="159" customWidth="1"/>
    <col min="12312" max="12312" width="9.125" style="159" customWidth="1"/>
    <col min="12313" max="12313" width="9" style="159"/>
    <col min="12314" max="12314" width="7.375" style="159" customWidth="1"/>
    <col min="12315" max="12537" width="9" style="159"/>
    <col min="12538" max="12538" width="7.375" style="159" customWidth="1"/>
    <col min="12539" max="12539" width="38.75" style="159" customWidth="1"/>
    <col min="12540" max="12542" width="0" style="159" hidden="1" customWidth="1"/>
    <col min="12543" max="12544" width="11.25" style="159" customWidth="1"/>
    <col min="12545" max="12559" width="9.125" style="159" customWidth="1"/>
    <col min="12560" max="12560" width="21.125" style="159" customWidth="1"/>
    <col min="12561" max="12561" width="15.375" style="159" customWidth="1"/>
    <col min="12562" max="12562" width="21.125" style="159" customWidth="1"/>
    <col min="12563" max="12563" width="12.875" style="159" customWidth="1"/>
    <col min="12564" max="12564" width="13.125" style="159" customWidth="1"/>
    <col min="12565" max="12565" width="12.375" style="159" customWidth="1"/>
    <col min="12566" max="12566" width="10.75" style="159" customWidth="1"/>
    <col min="12567" max="12567" width="16.875" style="159" customWidth="1"/>
    <col min="12568" max="12568" width="9.125" style="159" customWidth="1"/>
    <col min="12569" max="12569" width="9" style="159"/>
    <col min="12570" max="12570" width="7.375" style="159" customWidth="1"/>
    <col min="12571" max="12793" width="9" style="159"/>
    <col min="12794" max="12794" width="7.375" style="159" customWidth="1"/>
    <col min="12795" max="12795" width="38.75" style="159" customWidth="1"/>
    <col min="12796" max="12798" width="0" style="159" hidden="1" customWidth="1"/>
    <col min="12799" max="12800" width="11.25" style="159" customWidth="1"/>
    <col min="12801" max="12815" width="9.125" style="159" customWidth="1"/>
    <col min="12816" max="12816" width="21.125" style="159" customWidth="1"/>
    <col min="12817" max="12817" width="15.375" style="159" customWidth="1"/>
    <col min="12818" max="12818" width="21.125" style="159" customWidth="1"/>
    <col min="12819" max="12819" width="12.875" style="159" customWidth="1"/>
    <col min="12820" max="12820" width="13.125" style="159" customWidth="1"/>
    <col min="12821" max="12821" width="12.375" style="159" customWidth="1"/>
    <col min="12822" max="12822" width="10.75" style="159" customWidth="1"/>
    <col min="12823" max="12823" width="16.875" style="159" customWidth="1"/>
    <col min="12824" max="12824" width="9.125" style="159" customWidth="1"/>
    <col min="12825" max="12825" width="9" style="159"/>
    <col min="12826" max="12826" width="7.375" style="159" customWidth="1"/>
    <col min="12827" max="13049" width="9" style="159"/>
    <col min="13050" max="13050" width="7.375" style="159" customWidth="1"/>
    <col min="13051" max="13051" width="38.75" style="159" customWidth="1"/>
    <col min="13052" max="13054" width="0" style="159" hidden="1" customWidth="1"/>
    <col min="13055" max="13056" width="11.25" style="159" customWidth="1"/>
    <col min="13057" max="13071" width="9.125" style="159" customWidth="1"/>
    <col min="13072" max="13072" width="21.125" style="159" customWidth="1"/>
    <col min="13073" max="13073" width="15.375" style="159" customWidth="1"/>
    <col min="13074" max="13074" width="21.125" style="159" customWidth="1"/>
    <col min="13075" max="13075" width="12.875" style="159" customWidth="1"/>
    <col min="13076" max="13076" width="13.125" style="159" customWidth="1"/>
    <col min="13077" max="13077" width="12.375" style="159" customWidth="1"/>
    <col min="13078" max="13078" width="10.75" style="159" customWidth="1"/>
    <col min="13079" max="13079" width="16.875" style="159" customWidth="1"/>
    <col min="13080" max="13080" width="9.125" style="159" customWidth="1"/>
    <col min="13081" max="13081" width="9" style="159"/>
    <col min="13082" max="13082" width="7.375" style="159" customWidth="1"/>
    <col min="13083" max="13305" width="9" style="159"/>
    <col min="13306" max="13306" width="7.375" style="159" customWidth="1"/>
    <col min="13307" max="13307" width="38.75" style="159" customWidth="1"/>
    <col min="13308" max="13310" width="0" style="159" hidden="1" customWidth="1"/>
    <col min="13311" max="13312" width="11.25" style="159" customWidth="1"/>
    <col min="13313" max="13327" width="9.125" style="159" customWidth="1"/>
    <col min="13328" max="13328" width="21.125" style="159" customWidth="1"/>
    <col min="13329" max="13329" width="15.375" style="159" customWidth="1"/>
    <col min="13330" max="13330" width="21.125" style="159" customWidth="1"/>
    <col min="13331" max="13331" width="12.875" style="159" customWidth="1"/>
    <col min="13332" max="13332" width="13.125" style="159" customWidth="1"/>
    <col min="13333" max="13333" width="12.375" style="159" customWidth="1"/>
    <col min="13334" max="13334" width="10.75" style="159" customWidth="1"/>
    <col min="13335" max="13335" width="16.875" style="159" customWidth="1"/>
    <col min="13336" max="13336" width="9.125" style="159" customWidth="1"/>
    <col min="13337" max="13337" width="9" style="159"/>
    <col min="13338" max="13338" width="7.375" style="159" customWidth="1"/>
    <col min="13339" max="13561" width="9" style="159"/>
    <col min="13562" max="13562" width="7.375" style="159" customWidth="1"/>
    <col min="13563" max="13563" width="38.75" style="159" customWidth="1"/>
    <col min="13564" max="13566" width="0" style="159" hidden="1" customWidth="1"/>
    <col min="13567" max="13568" width="11.25" style="159" customWidth="1"/>
    <col min="13569" max="13583" width="9.125" style="159" customWidth="1"/>
    <col min="13584" max="13584" width="21.125" style="159" customWidth="1"/>
    <col min="13585" max="13585" width="15.375" style="159" customWidth="1"/>
    <col min="13586" max="13586" width="21.125" style="159" customWidth="1"/>
    <col min="13587" max="13587" width="12.875" style="159" customWidth="1"/>
    <col min="13588" max="13588" width="13.125" style="159" customWidth="1"/>
    <col min="13589" max="13589" width="12.375" style="159" customWidth="1"/>
    <col min="13590" max="13590" width="10.75" style="159" customWidth="1"/>
    <col min="13591" max="13591" width="16.875" style="159" customWidth="1"/>
    <col min="13592" max="13592" width="9.125" style="159" customWidth="1"/>
    <col min="13593" max="13593" width="9" style="159"/>
    <col min="13594" max="13594" width="7.375" style="159" customWidth="1"/>
    <col min="13595" max="13817" width="9" style="159"/>
    <col min="13818" max="13818" width="7.375" style="159" customWidth="1"/>
    <col min="13819" max="13819" width="38.75" style="159" customWidth="1"/>
    <col min="13820" max="13822" width="0" style="159" hidden="1" customWidth="1"/>
    <col min="13823" max="13824" width="11.25" style="159" customWidth="1"/>
    <col min="13825" max="13839" width="9.125" style="159" customWidth="1"/>
    <col min="13840" max="13840" width="21.125" style="159" customWidth="1"/>
    <col min="13841" max="13841" width="15.375" style="159" customWidth="1"/>
    <col min="13842" max="13842" width="21.125" style="159" customWidth="1"/>
    <col min="13843" max="13843" width="12.875" style="159" customWidth="1"/>
    <col min="13844" max="13844" width="13.125" style="159" customWidth="1"/>
    <col min="13845" max="13845" width="12.375" style="159" customWidth="1"/>
    <col min="13846" max="13846" width="10.75" style="159" customWidth="1"/>
    <col min="13847" max="13847" width="16.875" style="159" customWidth="1"/>
    <col min="13848" max="13848" width="9.125" style="159" customWidth="1"/>
    <col min="13849" max="13849" width="9" style="159"/>
    <col min="13850" max="13850" width="7.375" style="159" customWidth="1"/>
    <col min="13851" max="14073" width="9" style="159"/>
    <col min="14074" max="14074" width="7.375" style="159" customWidth="1"/>
    <col min="14075" max="14075" width="38.75" style="159" customWidth="1"/>
    <col min="14076" max="14078" width="0" style="159" hidden="1" customWidth="1"/>
    <col min="14079" max="14080" width="11.25" style="159" customWidth="1"/>
    <col min="14081" max="14095" width="9.125" style="159" customWidth="1"/>
    <col min="14096" max="14096" width="21.125" style="159" customWidth="1"/>
    <col min="14097" max="14097" width="15.375" style="159" customWidth="1"/>
    <col min="14098" max="14098" width="21.125" style="159" customWidth="1"/>
    <col min="14099" max="14099" width="12.875" style="159" customWidth="1"/>
    <col min="14100" max="14100" width="13.125" style="159" customWidth="1"/>
    <col min="14101" max="14101" width="12.375" style="159" customWidth="1"/>
    <col min="14102" max="14102" width="10.75" style="159" customWidth="1"/>
    <col min="14103" max="14103" width="16.875" style="159" customWidth="1"/>
    <col min="14104" max="14104" width="9.125" style="159" customWidth="1"/>
    <col min="14105" max="14105" width="9" style="159"/>
    <col min="14106" max="14106" width="7.375" style="159" customWidth="1"/>
    <col min="14107" max="14329" width="9" style="159"/>
    <col min="14330" max="14330" width="7.375" style="159" customWidth="1"/>
    <col min="14331" max="14331" width="38.75" style="159" customWidth="1"/>
    <col min="14332" max="14334" width="0" style="159" hidden="1" customWidth="1"/>
    <col min="14335" max="14336" width="11.25" style="159" customWidth="1"/>
    <col min="14337" max="14351" width="9.125" style="159" customWidth="1"/>
    <col min="14352" max="14352" width="21.125" style="159" customWidth="1"/>
    <col min="14353" max="14353" width="15.375" style="159" customWidth="1"/>
    <col min="14354" max="14354" width="21.125" style="159" customWidth="1"/>
    <col min="14355" max="14355" width="12.875" style="159" customWidth="1"/>
    <col min="14356" max="14356" width="13.125" style="159" customWidth="1"/>
    <col min="14357" max="14357" width="12.375" style="159" customWidth="1"/>
    <col min="14358" max="14358" width="10.75" style="159" customWidth="1"/>
    <col min="14359" max="14359" width="16.875" style="159" customWidth="1"/>
    <col min="14360" max="14360" width="9.125" style="159" customWidth="1"/>
    <col min="14361" max="14361" width="9" style="159"/>
    <col min="14362" max="14362" width="7.375" style="159" customWidth="1"/>
    <col min="14363" max="14585" width="9" style="159"/>
    <col min="14586" max="14586" width="7.375" style="159" customWidth="1"/>
    <col min="14587" max="14587" width="38.75" style="159" customWidth="1"/>
    <col min="14588" max="14590" width="0" style="159" hidden="1" customWidth="1"/>
    <col min="14591" max="14592" width="11.25" style="159" customWidth="1"/>
    <col min="14593" max="14607" width="9.125" style="159" customWidth="1"/>
    <col min="14608" max="14608" width="21.125" style="159" customWidth="1"/>
    <col min="14609" max="14609" width="15.375" style="159" customWidth="1"/>
    <col min="14610" max="14610" width="21.125" style="159" customWidth="1"/>
    <col min="14611" max="14611" width="12.875" style="159" customWidth="1"/>
    <col min="14612" max="14612" width="13.125" style="159" customWidth="1"/>
    <col min="14613" max="14613" width="12.375" style="159" customWidth="1"/>
    <col min="14614" max="14614" width="10.75" style="159" customWidth="1"/>
    <col min="14615" max="14615" width="16.875" style="159" customWidth="1"/>
    <col min="14616" max="14616" width="9.125" style="159" customWidth="1"/>
    <col min="14617" max="14617" width="9" style="159"/>
    <col min="14618" max="14618" width="7.375" style="159" customWidth="1"/>
    <col min="14619" max="14841" width="9" style="159"/>
    <col min="14842" max="14842" width="7.375" style="159" customWidth="1"/>
    <col min="14843" max="14843" width="38.75" style="159" customWidth="1"/>
    <col min="14844" max="14846" width="0" style="159" hidden="1" customWidth="1"/>
    <col min="14847" max="14848" width="11.25" style="159" customWidth="1"/>
    <col min="14849" max="14863" width="9.125" style="159" customWidth="1"/>
    <col min="14864" max="14864" width="21.125" style="159" customWidth="1"/>
    <col min="14865" max="14865" width="15.375" style="159" customWidth="1"/>
    <col min="14866" max="14866" width="21.125" style="159" customWidth="1"/>
    <col min="14867" max="14867" width="12.875" style="159" customWidth="1"/>
    <col min="14868" max="14868" width="13.125" style="159" customWidth="1"/>
    <col min="14869" max="14869" width="12.375" style="159" customWidth="1"/>
    <col min="14870" max="14870" width="10.75" style="159" customWidth="1"/>
    <col min="14871" max="14871" width="16.875" style="159" customWidth="1"/>
    <col min="14872" max="14872" width="9.125" style="159" customWidth="1"/>
    <col min="14873" max="14873" width="9" style="159"/>
    <col min="14874" max="14874" width="7.375" style="159" customWidth="1"/>
    <col min="14875" max="15097" width="9" style="159"/>
    <col min="15098" max="15098" width="7.375" style="159" customWidth="1"/>
    <col min="15099" max="15099" width="38.75" style="159" customWidth="1"/>
    <col min="15100" max="15102" width="0" style="159" hidden="1" customWidth="1"/>
    <col min="15103" max="15104" width="11.25" style="159" customWidth="1"/>
    <col min="15105" max="15119" width="9.125" style="159" customWidth="1"/>
    <col min="15120" max="15120" width="21.125" style="159" customWidth="1"/>
    <col min="15121" max="15121" width="15.375" style="159" customWidth="1"/>
    <col min="15122" max="15122" width="21.125" style="159" customWidth="1"/>
    <col min="15123" max="15123" width="12.875" style="159" customWidth="1"/>
    <col min="15124" max="15124" width="13.125" style="159" customWidth="1"/>
    <col min="15125" max="15125" width="12.375" style="159" customWidth="1"/>
    <col min="15126" max="15126" width="10.75" style="159" customWidth="1"/>
    <col min="15127" max="15127" width="16.875" style="159" customWidth="1"/>
    <col min="15128" max="15128" width="9.125" style="159" customWidth="1"/>
    <col min="15129" max="15129" width="9" style="159"/>
    <col min="15130" max="15130" width="7.375" style="159" customWidth="1"/>
    <col min="15131" max="15353" width="9" style="159"/>
    <col min="15354" max="15354" width="7.375" style="159" customWidth="1"/>
    <col min="15355" max="15355" width="38.75" style="159" customWidth="1"/>
    <col min="15356" max="15358" width="0" style="159" hidden="1" customWidth="1"/>
    <col min="15359" max="15360" width="11.25" style="159" customWidth="1"/>
    <col min="15361" max="15375" width="9.125" style="159" customWidth="1"/>
    <col min="15376" max="15376" width="21.125" style="159" customWidth="1"/>
    <col min="15377" max="15377" width="15.375" style="159" customWidth="1"/>
    <col min="15378" max="15378" width="21.125" style="159" customWidth="1"/>
    <col min="15379" max="15379" width="12.875" style="159" customWidth="1"/>
    <col min="15380" max="15380" width="13.125" style="159" customWidth="1"/>
    <col min="15381" max="15381" width="12.375" style="159" customWidth="1"/>
    <col min="15382" max="15382" width="10.75" style="159" customWidth="1"/>
    <col min="15383" max="15383" width="16.875" style="159" customWidth="1"/>
    <col min="15384" max="15384" width="9.125" style="159" customWidth="1"/>
    <col min="15385" max="15385" width="9" style="159"/>
    <col min="15386" max="15386" width="7.375" style="159" customWidth="1"/>
    <col min="15387" max="15609" width="9" style="159"/>
    <col min="15610" max="15610" width="7.375" style="159" customWidth="1"/>
    <col min="15611" max="15611" width="38.75" style="159" customWidth="1"/>
    <col min="15612" max="15614" width="0" style="159" hidden="1" customWidth="1"/>
    <col min="15615" max="15616" width="11.25" style="159" customWidth="1"/>
    <col min="15617" max="15631" width="9.125" style="159" customWidth="1"/>
    <col min="15632" max="15632" width="21.125" style="159" customWidth="1"/>
    <col min="15633" max="15633" width="15.375" style="159" customWidth="1"/>
    <col min="15634" max="15634" width="21.125" style="159" customWidth="1"/>
    <col min="15635" max="15635" width="12.875" style="159" customWidth="1"/>
    <col min="15636" max="15636" width="13.125" style="159" customWidth="1"/>
    <col min="15637" max="15637" width="12.375" style="159" customWidth="1"/>
    <col min="15638" max="15638" width="10.75" style="159" customWidth="1"/>
    <col min="15639" max="15639" width="16.875" style="159" customWidth="1"/>
    <col min="15640" max="15640" width="9.125" style="159" customWidth="1"/>
    <col min="15641" max="15641" width="9" style="159"/>
    <col min="15642" max="15642" width="7.375" style="159" customWidth="1"/>
    <col min="15643" max="15865" width="9" style="159"/>
    <col min="15866" max="15866" width="7.375" style="159" customWidth="1"/>
    <col min="15867" max="15867" width="38.75" style="159" customWidth="1"/>
    <col min="15868" max="15870" width="0" style="159" hidden="1" customWidth="1"/>
    <col min="15871" max="15872" width="11.25" style="159" customWidth="1"/>
    <col min="15873" max="15887" width="9.125" style="159" customWidth="1"/>
    <col min="15888" max="15888" width="21.125" style="159" customWidth="1"/>
    <col min="15889" max="15889" width="15.375" style="159" customWidth="1"/>
    <col min="15890" max="15890" width="21.125" style="159" customWidth="1"/>
    <col min="15891" max="15891" width="12.875" style="159" customWidth="1"/>
    <col min="15892" max="15892" width="13.125" style="159" customWidth="1"/>
    <col min="15893" max="15893" width="12.375" style="159" customWidth="1"/>
    <col min="15894" max="15894" width="10.75" style="159" customWidth="1"/>
    <col min="15895" max="15895" width="16.875" style="159" customWidth="1"/>
    <col min="15896" max="15896" width="9.125" style="159" customWidth="1"/>
    <col min="15897" max="15897" width="9" style="159"/>
    <col min="15898" max="15898" width="7.375" style="159" customWidth="1"/>
    <col min="15899" max="16121" width="9" style="159"/>
    <col min="16122" max="16122" width="7.375" style="159" customWidth="1"/>
    <col min="16123" max="16123" width="38.75" style="159" customWidth="1"/>
    <col min="16124" max="16126" width="0" style="159" hidden="1" customWidth="1"/>
    <col min="16127" max="16128" width="11.25" style="159" customWidth="1"/>
    <col min="16129" max="16143" width="9.125" style="159" customWidth="1"/>
    <col min="16144" max="16144" width="21.125" style="159" customWidth="1"/>
    <col min="16145" max="16145" width="15.375" style="159" customWidth="1"/>
    <col min="16146" max="16146" width="21.125" style="159" customWidth="1"/>
    <col min="16147" max="16147" width="12.875" style="159" customWidth="1"/>
    <col min="16148" max="16148" width="13.125" style="159" customWidth="1"/>
    <col min="16149" max="16149" width="12.375" style="159" customWidth="1"/>
    <col min="16150" max="16150" width="10.75" style="159" customWidth="1"/>
    <col min="16151" max="16151" width="16.875" style="159" customWidth="1"/>
    <col min="16152" max="16152" width="9.125" style="159" customWidth="1"/>
    <col min="16153" max="16153" width="9" style="159"/>
    <col min="16154" max="16154" width="7.375" style="159" customWidth="1"/>
    <col min="16155" max="16384" width="9" style="159"/>
  </cols>
  <sheetData>
    <row r="1" spans="1:23" s="138" customFormat="1" ht="30" customHeight="1" x14ac:dyDescent="0.25">
      <c r="A1" s="463" t="s">
        <v>0</v>
      </c>
      <c r="B1" s="463"/>
      <c r="C1" s="463"/>
      <c r="D1" s="463"/>
      <c r="E1" s="463"/>
      <c r="F1" s="463"/>
      <c r="G1" s="463"/>
      <c r="H1" s="463"/>
      <c r="I1" s="463"/>
      <c r="J1" s="463"/>
      <c r="K1" s="463"/>
      <c r="L1" s="463"/>
      <c r="M1" s="463"/>
      <c r="N1" s="463"/>
      <c r="O1" s="463"/>
      <c r="P1" s="463"/>
      <c r="Q1" s="463"/>
      <c r="R1" s="137"/>
      <c r="S1" s="137"/>
      <c r="T1" s="137"/>
      <c r="U1" s="137"/>
      <c r="V1" s="137"/>
      <c r="W1" s="137"/>
    </row>
    <row r="2" spans="1:23" s="138" customFormat="1" ht="22.5" customHeight="1" x14ac:dyDescent="0.25">
      <c r="A2" s="464" t="s">
        <v>1</v>
      </c>
      <c r="B2" s="464"/>
      <c r="C2" s="464"/>
      <c r="D2" s="464"/>
      <c r="E2" s="464"/>
      <c r="F2" s="464"/>
      <c r="G2" s="464"/>
      <c r="H2" s="464"/>
      <c r="I2" s="464"/>
      <c r="J2" s="464"/>
      <c r="K2" s="464"/>
      <c r="L2" s="464"/>
      <c r="M2" s="464"/>
      <c r="N2" s="464"/>
      <c r="O2" s="464"/>
      <c r="P2" s="464"/>
      <c r="Q2" s="464"/>
      <c r="R2" s="249"/>
      <c r="S2" s="249"/>
      <c r="T2" s="249"/>
      <c r="U2" s="249"/>
      <c r="V2" s="249"/>
      <c r="W2" s="249"/>
    </row>
    <row r="3" spans="1:23" s="138" customFormat="1" ht="30" customHeight="1" x14ac:dyDescent="0.25">
      <c r="A3" s="465" t="s">
        <v>789</v>
      </c>
      <c r="B3" s="465"/>
      <c r="C3" s="465"/>
      <c r="D3" s="465"/>
      <c r="E3" s="465"/>
      <c r="F3" s="465"/>
      <c r="G3" s="465"/>
      <c r="H3" s="465"/>
      <c r="I3" s="465"/>
      <c r="J3" s="465"/>
      <c r="K3" s="465"/>
      <c r="L3" s="465"/>
      <c r="M3" s="465"/>
      <c r="N3" s="465"/>
      <c r="O3" s="465"/>
      <c r="P3" s="465"/>
      <c r="Q3" s="465"/>
      <c r="R3" s="139"/>
      <c r="S3" s="139"/>
      <c r="T3" s="139"/>
      <c r="U3" s="139"/>
      <c r="V3" s="139"/>
      <c r="W3" s="139"/>
    </row>
    <row r="4" spans="1:23" s="140" customFormat="1" ht="29.25" customHeight="1" x14ac:dyDescent="0.25">
      <c r="A4" s="466"/>
      <c r="B4" s="467" t="s">
        <v>2</v>
      </c>
      <c r="C4" s="467" t="s">
        <v>3</v>
      </c>
      <c r="D4" s="469"/>
      <c r="E4" s="469"/>
      <c r="F4" s="469"/>
      <c r="G4" s="469"/>
      <c r="H4" s="469"/>
      <c r="I4" s="469"/>
      <c r="J4" s="469"/>
      <c r="K4" s="469"/>
      <c r="L4" s="469"/>
      <c r="M4" s="470"/>
      <c r="N4" s="467" t="s">
        <v>4</v>
      </c>
      <c r="O4" s="469"/>
      <c r="P4" s="470"/>
      <c r="Q4" s="468" t="s">
        <v>7</v>
      </c>
      <c r="R4" s="467" t="s">
        <v>5</v>
      </c>
      <c r="S4" s="470"/>
      <c r="T4" s="471" t="s">
        <v>6</v>
      </c>
    </row>
    <row r="5" spans="1:23" s="140" customFormat="1" ht="26.25" customHeight="1" x14ac:dyDescent="0.25">
      <c r="A5" s="466"/>
      <c r="B5" s="468"/>
      <c r="C5" s="471" t="s">
        <v>8</v>
      </c>
      <c r="D5" s="474" t="s">
        <v>9</v>
      </c>
      <c r="E5" s="475"/>
      <c r="F5" s="469"/>
      <c r="G5" s="469"/>
      <c r="H5" s="469"/>
      <c r="I5" s="469"/>
      <c r="J5" s="469"/>
      <c r="K5" s="469"/>
      <c r="L5" s="469"/>
      <c r="M5" s="470"/>
      <c r="N5" s="471" t="s">
        <v>8</v>
      </c>
      <c r="O5" s="474" t="s">
        <v>9</v>
      </c>
      <c r="P5" s="475"/>
      <c r="Q5" s="468"/>
      <c r="R5" s="471" t="s">
        <v>10</v>
      </c>
      <c r="S5" s="471" t="s">
        <v>11</v>
      </c>
      <c r="T5" s="472"/>
    </row>
    <row r="6" spans="1:23" s="140" customFormat="1" ht="29.25" customHeight="1" x14ac:dyDescent="0.25">
      <c r="A6" s="466"/>
      <c r="B6" s="468"/>
      <c r="C6" s="472"/>
      <c r="D6" s="476"/>
      <c r="E6" s="477"/>
      <c r="F6" s="467" t="s">
        <v>12</v>
      </c>
      <c r="G6" s="470"/>
      <c r="H6" s="467" t="s">
        <v>13</v>
      </c>
      <c r="I6" s="470"/>
      <c r="J6" s="467" t="s">
        <v>14</v>
      </c>
      <c r="K6" s="470"/>
      <c r="L6" s="467" t="s">
        <v>15</v>
      </c>
      <c r="M6" s="470"/>
      <c r="N6" s="472"/>
      <c r="O6" s="476"/>
      <c r="P6" s="477"/>
      <c r="Q6" s="468"/>
      <c r="R6" s="472"/>
      <c r="S6" s="472"/>
      <c r="T6" s="472"/>
    </row>
    <row r="7" spans="1:23" s="140" customFormat="1" ht="30" customHeight="1" x14ac:dyDescent="0.25">
      <c r="A7" s="466"/>
      <c r="B7" s="468"/>
      <c r="C7" s="472"/>
      <c r="D7" s="468" t="s">
        <v>16</v>
      </c>
      <c r="E7" s="471" t="s">
        <v>17</v>
      </c>
      <c r="F7" s="468" t="s">
        <v>16</v>
      </c>
      <c r="G7" s="471" t="s">
        <v>17</v>
      </c>
      <c r="H7" s="468" t="s">
        <v>16</v>
      </c>
      <c r="I7" s="471" t="s">
        <v>17</v>
      </c>
      <c r="J7" s="468" t="s">
        <v>16</v>
      </c>
      <c r="K7" s="471" t="s">
        <v>17</v>
      </c>
      <c r="L7" s="468" t="s">
        <v>16</v>
      </c>
      <c r="M7" s="471" t="s">
        <v>17</v>
      </c>
      <c r="N7" s="472"/>
      <c r="O7" s="468" t="s">
        <v>16</v>
      </c>
      <c r="P7" s="471" t="s">
        <v>17</v>
      </c>
      <c r="Q7" s="468"/>
      <c r="R7" s="472"/>
      <c r="S7" s="472"/>
      <c r="T7" s="472"/>
    </row>
    <row r="8" spans="1:23" s="140" customFormat="1" ht="31.5" customHeight="1" x14ac:dyDescent="0.25">
      <c r="A8" s="466"/>
      <c r="B8" s="468"/>
      <c r="C8" s="473"/>
      <c r="D8" s="468"/>
      <c r="E8" s="473"/>
      <c r="F8" s="468"/>
      <c r="G8" s="473"/>
      <c r="H8" s="468"/>
      <c r="I8" s="473"/>
      <c r="J8" s="468"/>
      <c r="K8" s="473"/>
      <c r="L8" s="468"/>
      <c r="M8" s="473"/>
      <c r="N8" s="473"/>
      <c r="O8" s="468"/>
      <c r="P8" s="473"/>
      <c r="Q8" s="468"/>
      <c r="R8" s="473"/>
      <c r="S8" s="473"/>
      <c r="T8" s="473"/>
    </row>
    <row r="9" spans="1:23" s="143" customFormat="1" ht="21" customHeight="1" x14ac:dyDescent="0.25">
      <c r="A9" s="141">
        <v>1</v>
      </c>
      <c r="B9" s="142">
        <v>2</v>
      </c>
      <c r="C9" s="141">
        <v>3</v>
      </c>
      <c r="D9" s="142">
        <v>4</v>
      </c>
      <c r="E9" s="141">
        <v>5</v>
      </c>
      <c r="F9" s="142">
        <v>6</v>
      </c>
      <c r="G9" s="141">
        <v>7</v>
      </c>
      <c r="H9" s="142">
        <v>8</v>
      </c>
      <c r="I9" s="141">
        <v>9</v>
      </c>
      <c r="J9" s="142">
        <v>10</v>
      </c>
      <c r="K9" s="141">
        <v>11</v>
      </c>
      <c r="L9" s="142">
        <v>12</v>
      </c>
      <c r="M9" s="141">
        <v>13</v>
      </c>
      <c r="N9" s="142">
        <v>14</v>
      </c>
      <c r="O9" s="141">
        <v>15</v>
      </c>
      <c r="P9" s="142">
        <v>16</v>
      </c>
      <c r="Q9" s="141">
        <v>17</v>
      </c>
      <c r="R9" s="142"/>
      <c r="S9" s="142"/>
      <c r="T9" s="142"/>
    </row>
    <row r="10" spans="1:23" s="143" customFormat="1" ht="30.75" customHeight="1" x14ac:dyDescent="0.25">
      <c r="A10" s="141"/>
      <c r="B10" s="144" t="s">
        <v>726</v>
      </c>
      <c r="C10" s="144">
        <f>C11+C17</f>
        <v>2745883.1469999999</v>
      </c>
      <c r="D10" s="144">
        <f>D11+D17</f>
        <v>2530902.1469999999</v>
      </c>
      <c r="E10" s="144">
        <f>E11+E17</f>
        <v>151684</v>
      </c>
      <c r="F10" s="144">
        <f>F11+F17</f>
        <v>363847</v>
      </c>
      <c r="G10" s="142"/>
      <c r="H10" s="142"/>
      <c r="I10" s="142"/>
      <c r="J10" s="142"/>
      <c r="K10" s="142"/>
      <c r="L10" s="142"/>
      <c r="M10" s="142"/>
      <c r="N10" s="142"/>
      <c r="O10" s="142"/>
      <c r="P10" s="142"/>
      <c r="Q10" s="145"/>
      <c r="R10" s="142"/>
      <c r="S10" s="142"/>
      <c r="T10" s="142"/>
    </row>
    <row r="11" spans="1:23" s="235" customFormat="1" ht="35.25" customHeight="1" x14ac:dyDescent="0.25">
      <c r="A11" s="231" t="s">
        <v>34</v>
      </c>
      <c r="B11" s="232" t="s">
        <v>727</v>
      </c>
      <c r="C11" s="228">
        <f t="shared" ref="C11" si="0">SUM(C12:C16)</f>
        <v>231718</v>
      </c>
      <c r="D11" s="228">
        <f>SUM(D12:D16)</f>
        <v>231718</v>
      </c>
      <c r="E11" s="228">
        <f t="shared" ref="E11:G11" si="1">SUM(E12:E16)</f>
        <v>0</v>
      </c>
      <c r="F11" s="228">
        <f>SUM(F12:F16)</f>
        <v>87625</v>
      </c>
      <c r="G11" s="228">
        <f t="shared" si="1"/>
        <v>0</v>
      </c>
      <c r="H11" s="233"/>
      <c r="I11" s="233"/>
      <c r="J11" s="233"/>
      <c r="K11" s="233"/>
      <c r="L11" s="233"/>
      <c r="M11" s="233"/>
      <c r="N11" s="233"/>
      <c r="O11" s="233"/>
      <c r="P11" s="233"/>
      <c r="Q11" s="234"/>
      <c r="R11" s="233"/>
      <c r="S11" s="233"/>
      <c r="T11" s="233"/>
    </row>
    <row r="12" spans="1:23" s="143" customFormat="1" ht="21" customHeight="1" x14ac:dyDescent="0.25">
      <c r="A12" s="141">
        <v>1</v>
      </c>
      <c r="B12" s="146" t="s">
        <v>721</v>
      </c>
      <c r="C12" s="142">
        <v>8430</v>
      </c>
      <c r="D12" s="142">
        <v>8430</v>
      </c>
      <c r="E12" s="142"/>
      <c r="F12" s="142"/>
      <c r="G12" s="142"/>
      <c r="H12" s="142"/>
      <c r="I12" s="142"/>
      <c r="J12" s="142"/>
      <c r="K12" s="142"/>
      <c r="L12" s="142"/>
      <c r="M12" s="142"/>
      <c r="N12" s="142"/>
      <c r="O12" s="142"/>
      <c r="P12" s="142"/>
      <c r="Q12" s="145"/>
      <c r="R12" s="142"/>
      <c r="S12" s="142"/>
      <c r="T12" s="142"/>
    </row>
    <row r="13" spans="1:23" s="143" customFormat="1" ht="21" customHeight="1" x14ac:dyDescent="0.25">
      <c r="A13" s="141">
        <v>2</v>
      </c>
      <c r="B13" s="146" t="s">
        <v>722</v>
      </c>
      <c r="C13" s="142">
        <v>39985</v>
      </c>
      <c r="D13" s="142">
        <v>39985</v>
      </c>
      <c r="E13" s="142"/>
      <c r="F13" s="142">
        <f>22800+2478</f>
        <v>25278</v>
      </c>
      <c r="G13" s="142"/>
      <c r="H13" s="142"/>
      <c r="I13" s="142"/>
      <c r="J13" s="142"/>
      <c r="K13" s="142"/>
      <c r="L13" s="142"/>
      <c r="M13" s="142"/>
      <c r="N13" s="142"/>
      <c r="O13" s="142"/>
      <c r="P13" s="142"/>
      <c r="Q13" s="145"/>
      <c r="R13" s="142"/>
      <c r="S13" s="142"/>
      <c r="T13" s="142"/>
    </row>
    <row r="14" spans="1:23" s="143" customFormat="1" ht="21" customHeight="1" x14ac:dyDescent="0.25">
      <c r="A14" s="141">
        <v>3</v>
      </c>
      <c r="B14" s="146" t="s">
        <v>723</v>
      </c>
      <c r="C14" s="142">
        <v>44131</v>
      </c>
      <c r="D14" s="142">
        <v>44131</v>
      </c>
      <c r="E14" s="142"/>
      <c r="F14" s="142">
        <f>14700+2734</f>
        <v>17434</v>
      </c>
      <c r="G14" s="142"/>
      <c r="H14" s="142"/>
      <c r="I14" s="142"/>
      <c r="J14" s="142"/>
      <c r="K14" s="142"/>
      <c r="L14" s="142"/>
      <c r="M14" s="142"/>
      <c r="N14" s="142"/>
      <c r="O14" s="142"/>
      <c r="P14" s="142"/>
      <c r="Q14" s="145"/>
      <c r="R14" s="142"/>
      <c r="S14" s="142"/>
      <c r="T14" s="142"/>
    </row>
    <row r="15" spans="1:23" s="143" customFormat="1" ht="21" customHeight="1" x14ac:dyDescent="0.25">
      <c r="A15" s="141">
        <v>4</v>
      </c>
      <c r="B15" s="146" t="s">
        <v>724</v>
      </c>
      <c r="C15" s="142">
        <v>39172</v>
      </c>
      <c r="D15" s="142">
        <v>39172</v>
      </c>
      <c r="E15" s="142"/>
      <c r="F15" s="142">
        <v>2427</v>
      </c>
      <c r="G15" s="142"/>
      <c r="H15" s="142"/>
      <c r="I15" s="142"/>
      <c r="J15" s="142"/>
      <c r="K15" s="142"/>
      <c r="L15" s="142"/>
      <c r="M15" s="142"/>
      <c r="N15" s="142"/>
      <c r="O15" s="142"/>
      <c r="P15" s="142"/>
      <c r="Q15" s="145"/>
      <c r="R15" s="142"/>
      <c r="S15" s="142"/>
      <c r="T15" s="142"/>
      <c r="V15" s="256">
        <v>3600</v>
      </c>
      <c r="W15" s="256">
        <v>3420</v>
      </c>
    </row>
    <row r="16" spans="1:23" s="143" customFormat="1" ht="21" customHeight="1" x14ac:dyDescent="0.25">
      <c r="A16" s="141">
        <v>5</v>
      </c>
      <c r="B16" s="146" t="s">
        <v>725</v>
      </c>
      <c r="C16" s="142">
        <v>100000</v>
      </c>
      <c r="D16" s="142">
        <v>100000</v>
      </c>
      <c r="E16" s="142"/>
      <c r="F16" s="142">
        <f>36290+6196</f>
        <v>42486</v>
      </c>
      <c r="G16" s="142"/>
      <c r="H16" s="142"/>
      <c r="I16" s="142"/>
      <c r="J16" s="142"/>
      <c r="K16" s="142"/>
      <c r="L16" s="142"/>
      <c r="M16" s="142"/>
      <c r="N16" s="142"/>
      <c r="O16" s="142"/>
      <c r="P16" s="142"/>
      <c r="Q16" s="145"/>
      <c r="R16" s="142"/>
      <c r="S16" s="142"/>
      <c r="T16" s="142"/>
      <c r="V16" s="256">
        <v>3500</v>
      </c>
      <c r="W16" s="256">
        <v>3325</v>
      </c>
    </row>
    <row r="17" spans="1:20" s="230" customFormat="1" ht="48.75" customHeight="1" x14ac:dyDescent="0.25">
      <c r="A17" s="226" t="s">
        <v>76</v>
      </c>
      <c r="B17" s="227" t="s">
        <v>77</v>
      </c>
      <c r="C17" s="228">
        <f>C120+C161+C233+C297+C372+C474+C662+C759+C873+C942</f>
        <v>2514165.1469999999</v>
      </c>
      <c r="D17" s="228">
        <f>D120+D161+D233+D297+D372+D474+D662+D759+D873+D942-1</f>
        <v>2299184.1469999999</v>
      </c>
      <c r="E17" s="228">
        <f>E120+E161+E233+E297+E372+E474+E662+E759+E873+E942</f>
        <v>151684</v>
      </c>
      <c r="F17" s="228">
        <f>F120+F161+F233+F297+F372+F474+F662+F759+F873+F942</f>
        <v>276222</v>
      </c>
      <c r="G17" s="228"/>
      <c r="H17" s="228"/>
      <c r="I17" s="228"/>
      <c r="J17" s="228"/>
      <c r="K17" s="228"/>
      <c r="L17" s="228"/>
      <c r="M17" s="228"/>
      <c r="N17" s="228"/>
      <c r="O17" s="228"/>
      <c r="P17" s="228"/>
      <c r="Q17" s="229"/>
      <c r="R17" s="228"/>
      <c r="S17" s="228"/>
      <c r="T17" s="228"/>
    </row>
    <row r="18" spans="1:20" s="143" customFormat="1" ht="21" hidden="1" customHeight="1" x14ac:dyDescent="0.25">
      <c r="A18" s="141">
        <v>1</v>
      </c>
      <c r="B18" s="147" t="s">
        <v>19</v>
      </c>
      <c r="C18" s="100">
        <f>C120</f>
        <v>122023</v>
      </c>
      <c r="D18" s="100">
        <f>D120</f>
        <v>87446</v>
      </c>
      <c r="E18" s="142"/>
      <c r="F18" s="142"/>
      <c r="G18" s="142"/>
      <c r="H18" s="142"/>
      <c r="I18" s="142"/>
      <c r="J18" s="142"/>
      <c r="K18" s="142"/>
      <c r="L18" s="142"/>
      <c r="M18" s="142"/>
      <c r="N18" s="142"/>
      <c r="O18" s="142"/>
      <c r="P18" s="142"/>
      <c r="Q18" s="145"/>
      <c r="R18" s="142"/>
      <c r="S18" s="142"/>
      <c r="T18" s="142"/>
    </row>
    <row r="19" spans="1:20" s="143" customFormat="1" ht="21" hidden="1" customHeight="1" x14ac:dyDescent="0.25">
      <c r="A19" s="141">
        <v>2</v>
      </c>
      <c r="B19" s="148" t="s">
        <v>20</v>
      </c>
      <c r="C19" s="100">
        <f>C161</f>
        <v>225283</v>
      </c>
      <c r="D19" s="100">
        <f>D161</f>
        <v>207617</v>
      </c>
      <c r="E19" s="142"/>
      <c r="F19" s="142"/>
      <c r="G19" s="142"/>
      <c r="H19" s="142"/>
      <c r="I19" s="142"/>
      <c r="J19" s="142"/>
      <c r="K19" s="142"/>
      <c r="L19" s="142"/>
      <c r="M19" s="142"/>
      <c r="N19" s="142"/>
      <c r="O19" s="142"/>
      <c r="P19" s="142"/>
      <c r="Q19" s="145"/>
      <c r="R19" s="142"/>
      <c r="S19" s="142"/>
      <c r="T19" s="142"/>
    </row>
    <row r="20" spans="1:20" s="143" customFormat="1" ht="21" hidden="1" customHeight="1" x14ac:dyDescent="0.25">
      <c r="A20" s="141">
        <v>3</v>
      </c>
      <c r="B20" s="149" t="s">
        <v>21</v>
      </c>
      <c r="C20" s="100">
        <f>C233</f>
        <v>372932.147</v>
      </c>
      <c r="D20" s="100">
        <f>D233</f>
        <v>346233.147</v>
      </c>
      <c r="E20" s="142"/>
      <c r="F20" s="142"/>
      <c r="G20" s="142"/>
      <c r="H20" s="142"/>
      <c r="I20" s="142"/>
      <c r="J20" s="142"/>
      <c r="K20" s="142"/>
      <c r="L20" s="142"/>
      <c r="M20" s="142"/>
      <c r="N20" s="142"/>
      <c r="O20" s="142"/>
      <c r="P20" s="142"/>
      <c r="Q20" s="145"/>
      <c r="R20" s="142"/>
      <c r="S20" s="142"/>
      <c r="T20" s="142"/>
    </row>
    <row r="21" spans="1:20" s="143" customFormat="1" ht="21" hidden="1" customHeight="1" x14ac:dyDescent="0.25">
      <c r="A21" s="141">
        <v>4</v>
      </c>
      <c r="B21" s="150" t="s">
        <v>22</v>
      </c>
      <c r="C21" s="100">
        <f>C298</f>
        <v>13606</v>
      </c>
      <c r="D21" s="100">
        <f>D298</f>
        <v>13606</v>
      </c>
      <c r="E21" s="142"/>
      <c r="F21" s="142"/>
      <c r="G21" s="142"/>
      <c r="H21" s="142"/>
      <c r="I21" s="142"/>
      <c r="J21" s="142"/>
      <c r="K21" s="142"/>
      <c r="L21" s="142"/>
      <c r="M21" s="142"/>
      <c r="N21" s="142"/>
      <c r="O21" s="142"/>
      <c r="P21" s="142"/>
      <c r="Q21" s="145"/>
      <c r="R21" s="142"/>
      <c r="S21" s="142"/>
      <c r="T21" s="142"/>
    </row>
    <row r="22" spans="1:20" s="143" customFormat="1" ht="21" hidden="1" customHeight="1" x14ac:dyDescent="0.25">
      <c r="A22" s="141">
        <v>5</v>
      </c>
      <c r="B22" s="148" t="s">
        <v>23</v>
      </c>
      <c r="C22" s="100" t="e">
        <f>#REF!</f>
        <v>#REF!</v>
      </c>
      <c r="D22" s="100" t="e">
        <f>#REF!</f>
        <v>#REF!</v>
      </c>
      <c r="E22" s="142"/>
      <c r="F22" s="142"/>
      <c r="G22" s="142"/>
      <c r="H22" s="142"/>
      <c r="I22" s="142"/>
      <c r="J22" s="142"/>
      <c r="K22" s="142"/>
      <c r="L22" s="142"/>
      <c r="M22" s="142"/>
      <c r="N22" s="142"/>
      <c r="O22" s="142"/>
      <c r="P22" s="142"/>
      <c r="Q22" s="145"/>
      <c r="R22" s="142"/>
      <c r="S22" s="142"/>
      <c r="T22" s="142"/>
    </row>
    <row r="23" spans="1:20" s="143" customFormat="1" ht="21" hidden="1" customHeight="1" x14ac:dyDescent="0.25">
      <c r="A23" s="141">
        <v>6</v>
      </c>
      <c r="B23" s="149" t="s">
        <v>24</v>
      </c>
      <c r="C23" s="100" t="e">
        <f>#REF!</f>
        <v>#REF!</v>
      </c>
      <c r="D23" s="100" t="e">
        <f>#REF!</f>
        <v>#REF!</v>
      </c>
      <c r="E23" s="142"/>
      <c r="F23" s="142"/>
      <c r="G23" s="142"/>
      <c r="H23" s="142"/>
      <c r="I23" s="142"/>
      <c r="J23" s="142"/>
      <c r="K23" s="142"/>
      <c r="L23" s="142"/>
      <c r="M23" s="142"/>
      <c r="N23" s="142"/>
      <c r="O23" s="142"/>
      <c r="P23" s="142"/>
      <c r="Q23" s="145"/>
      <c r="R23" s="142"/>
      <c r="S23" s="142"/>
      <c r="T23" s="142"/>
    </row>
    <row r="24" spans="1:20" s="143" customFormat="1" ht="21" hidden="1" customHeight="1" x14ac:dyDescent="0.25">
      <c r="A24" s="141">
        <v>7</v>
      </c>
      <c r="B24" s="150" t="s">
        <v>25</v>
      </c>
      <c r="C24" s="100" t="e">
        <f>#REF!</f>
        <v>#REF!</v>
      </c>
      <c r="D24" s="100" t="e">
        <f>#REF!</f>
        <v>#REF!</v>
      </c>
      <c r="E24" s="142"/>
      <c r="F24" s="142"/>
      <c r="G24" s="142"/>
      <c r="H24" s="142"/>
      <c r="I24" s="142"/>
      <c r="J24" s="142"/>
      <c r="K24" s="142"/>
      <c r="L24" s="142"/>
      <c r="M24" s="142"/>
      <c r="N24" s="142"/>
      <c r="O24" s="142"/>
      <c r="P24" s="142"/>
      <c r="Q24" s="145"/>
      <c r="R24" s="142"/>
      <c r="S24" s="142"/>
      <c r="T24" s="142"/>
    </row>
    <row r="25" spans="1:20" s="143" customFormat="1" ht="21" hidden="1" customHeight="1" x14ac:dyDescent="0.25">
      <c r="A25" s="141">
        <v>8</v>
      </c>
      <c r="B25" s="151" t="s">
        <v>26</v>
      </c>
      <c r="C25" s="100" t="e">
        <f>#REF!</f>
        <v>#REF!</v>
      </c>
      <c r="D25" s="100" t="e">
        <f>#REF!</f>
        <v>#REF!</v>
      </c>
      <c r="E25" s="142"/>
      <c r="F25" s="142"/>
      <c r="G25" s="142"/>
      <c r="H25" s="142"/>
      <c r="I25" s="142"/>
      <c r="J25" s="142"/>
      <c r="K25" s="142"/>
      <c r="L25" s="142"/>
      <c r="M25" s="142"/>
      <c r="N25" s="142"/>
      <c r="O25" s="142"/>
      <c r="P25" s="142"/>
      <c r="Q25" s="145"/>
      <c r="R25" s="142"/>
      <c r="S25" s="142"/>
      <c r="T25" s="142"/>
    </row>
    <row r="26" spans="1:20" s="143" customFormat="1" ht="21" hidden="1" customHeight="1" x14ac:dyDescent="0.25">
      <c r="A26" s="141">
        <v>9</v>
      </c>
      <c r="B26" s="149" t="s">
        <v>27</v>
      </c>
      <c r="C26" s="100" t="e">
        <f>#REF!</f>
        <v>#REF!</v>
      </c>
      <c r="D26" s="100" t="e">
        <f>#REF!</f>
        <v>#REF!</v>
      </c>
      <c r="E26" s="142"/>
      <c r="F26" s="142"/>
      <c r="G26" s="142"/>
      <c r="H26" s="142"/>
      <c r="I26" s="142"/>
      <c r="J26" s="142"/>
      <c r="K26" s="142"/>
      <c r="L26" s="142"/>
      <c r="M26" s="142"/>
      <c r="N26" s="142"/>
      <c r="O26" s="142"/>
      <c r="P26" s="142"/>
      <c r="Q26" s="145"/>
      <c r="R26" s="142"/>
      <c r="S26" s="142"/>
      <c r="T26" s="142"/>
    </row>
    <row r="27" spans="1:20" s="143" customFormat="1" ht="21" hidden="1" customHeight="1" x14ac:dyDescent="0.25">
      <c r="A27" s="141">
        <v>10</v>
      </c>
      <c r="B27" s="148" t="s">
        <v>28</v>
      </c>
      <c r="C27" s="100" t="e">
        <f>#REF!</f>
        <v>#REF!</v>
      </c>
      <c r="D27" s="100" t="e">
        <f>#REF!</f>
        <v>#REF!</v>
      </c>
      <c r="E27" s="142"/>
      <c r="F27" s="142"/>
      <c r="G27" s="142"/>
      <c r="H27" s="142"/>
      <c r="I27" s="142"/>
      <c r="J27" s="142"/>
      <c r="K27" s="142"/>
      <c r="L27" s="142"/>
      <c r="M27" s="142"/>
      <c r="N27" s="142"/>
      <c r="O27" s="142"/>
      <c r="P27" s="142"/>
      <c r="Q27" s="145"/>
      <c r="R27" s="142"/>
      <c r="S27" s="142"/>
      <c r="T27" s="142"/>
    </row>
    <row r="28" spans="1:20" s="143" customFormat="1" ht="21" hidden="1" customHeight="1" x14ac:dyDescent="0.25">
      <c r="A28" s="141">
        <v>11</v>
      </c>
      <c r="B28" s="152" t="s">
        <v>29</v>
      </c>
      <c r="C28" s="100" t="e">
        <f>#REF!</f>
        <v>#REF!</v>
      </c>
      <c r="D28" s="100" t="e">
        <f>#REF!</f>
        <v>#REF!</v>
      </c>
      <c r="E28" s="142"/>
      <c r="F28" s="142"/>
      <c r="G28" s="142"/>
      <c r="H28" s="142"/>
      <c r="I28" s="142"/>
      <c r="J28" s="142"/>
      <c r="K28" s="142"/>
      <c r="L28" s="142"/>
      <c r="M28" s="142"/>
      <c r="N28" s="142"/>
      <c r="O28" s="142"/>
      <c r="P28" s="142"/>
      <c r="Q28" s="145"/>
      <c r="R28" s="142"/>
      <c r="S28" s="142"/>
      <c r="T28" s="142"/>
    </row>
    <row r="29" spans="1:20" s="143" customFormat="1" ht="21" hidden="1" customHeight="1" x14ac:dyDescent="0.25">
      <c r="A29" s="141">
        <v>12</v>
      </c>
      <c r="B29" s="152" t="s">
        <v>30</v>
      </c>
      <c r="C29" s="100" t="e">
        <f>#REF!</f>
        <v>#REF!</v>
      </c>
      <c r="D29" s="100" t="e">
        <f>#REF!</f>
        <v>#REF!</v>
      </c>
      <c r="E29" s="142"/>
      <c r="F29" s="142"/>
      <c r="G29" s="142"/>
      <c r="H29" s="142"/>
      <c r="I29" s="142"/>
      <c r="J29" s="142"/>
      <c r="K29" s="142"/>
      <c r="L29" s="142"/>
      <c r="M29" s="142"/>
      <c r="N29" s="142"/>
      <c r="O29" s="142"/>
      <c r="P29" s="142"/>
      <c r="Q29" s="145"/>
      <c r="R29" s="142"/>
      <c r="S29" s="142"/>
      <c r="T29" s="142"/>
    </row>
    <row r="30" spans="1:20" s="143" customFormat="1" ht="21" hidden="1" customHeight="1" x14ac:dyDescent="0.25">
      <c r="A30" s="141">
        <v>13</v>
      </c>
      <c r="B30" s="152" t="s">
        <v>31</v>
      </c>
      <c r="C30" s="100" t="e">
        <f>#REF!</f>
        <v>#REF!</v>
      </c>
      <c r="D30" s="100" t="e">
        <f>#REF!</f>
        <v>#REF!</v>
      </c>
      <c r="E30" s="142"/>
      <c r="F30" s="142"/>
      <c r="G30" s="142"/>
      <c r="H30" s="142"/>
      <c r="I30" s="142"/>
      <c r="J30" s="142"/>
      <c r="K30" s="142"/>
      <c r="L30" s="142"/>
      <c r="M30" s="142"/>
      <c r="N30" s="142"/>
      <c r="O30" s="142"/>
      <c r="P30" s="142"/>
      <c r="Q30" s="145"/>
      <c r="R30" s="142"/>
      <c r="S30" s="142"/>
      <c r="T30" s="142"/>
    </row>
    <row r="31" spans="1:20" s="143" customFormat="1" ht="21" hidden="1" customHeight="1" x14ac:dyDescent="0.25">
      <c r="A31" s="141">
        <v>14</v>
      </c>
      <c r="B31" s="152" t="s">
        <v>32</v>
      </c>
      <c r="C31" s="100">
        <v>29000</v>
      </c>
      <c r="D31" s="100">
        <v>29000</v>
      </c>
      <c r="E31" s="142"/>
      <c r="F31" s="142"/>
      <c r="G31" s="142"/>
      <c r="H31" s="142"/>
      <c r="I31" s="142"/>
      <c r="J31" s="142"/>
      <c r="K31" s="142"/>
      <c r="L31" s="142"/>
      <c r="M31" s="142"/>
      <c r="N31" s="142"/>
      <c r="O31" s="142"/>
      <c r="P31" s="142"/>
      <c r="Q31" s="145"/>
      <c r="R31" s="142"/>
      <c r="S31" s="142"/>
      <c r="T31" s="142"/>
    </row>
    <row r="32" spans="1:20" s="143" customFormat="1" ht="21" hidden="1" customHeight="1" x14ac:dyDescent="0.25">
      <c r="A32" s="141">
        <v>15</v>
      </c>
      <c r="B32" s="152" t="s">
        <v>33</v>
      </c>
      <c r="C32" s="100">
        <v>28700</v>
      </c>
      <c r="D32" s="100">
        <v>28700</v>
      </c>
      <c r="E32" s="142"/>
      <c r="F32" s="142"/>
      <c r="G32" s="142"/>
      <c r="H32" s="142"/>
      <c r="I32" s="142"/>
      <c r="J32" s="142"/>
      <c r="K32" s="142"/>
      <c r="L32" s="142"/>
      <c r="M32" s="142"/>
      <c r="N32" s="142"/>
      <c r="O32" s="142"/>
      <c r="P32" s="142"/>
      <c r="Q32" s="145"/>
      <c r="R32" s="142"/>
      <c r="S32" s="142"/>
      <c r="T32" s="142"/>
    </row>
    <row r="33" spans="1:20" s="2" customFormat="1" ht="30" hidden="1" customHeight="1" x14ac:dyDescent="0.25">
      <c r="A33" s="166"/>
      <c r="B33" s="106" t="s">
        <v>18</v>
      </c>
      <c r="C33" s="29" t="e">
        <f>C34</f>
        <v>#REF!</v>
      </c>
      <c r="D33" s="29" t="e">
        <f>D34</f>
        <v>#REF!</v>
      </c>
      <c r="E33" s="29">
        <v>0</v>
      </c>
      <c r="F33" s="29"/>
      <c r="G33" s="29"/>
      <c r="H33" s="29"/>
      <c r="I33" s="29"/>
      <c r="J33" s="29"/>
      <c r="K33" s="29"/>
      <c r="L33" s="29"/>
      <c r="M33" s="29"/>
      <c r="N33" s="29"/>
      <c r="O33" s="29"/>
      <c r="P33" s="29"/>
      <c r="Q33" s="32"/>
      <c r="R33" s="29"/>
      <c r="S33" s="29"/>
      <c r="T33" s="29"/>
    </row>
    <row r="34" spans="1:20" s="2" customFormat="1" ht="42.75" hidden="1" customHeight="1" x14ac:dyDescent="0.25">
      <c r="A34" s="158" t="s">
        <v>34</v>
      </c>
      <c r="B34" s="106" t="s">
        <v>35</v>
      </c>
      <c r="C34" s="29" t="e">
        <f>C35+C46+C48+C94+C107+C108+C119+C47+C106</f>
        <v>#REF!</v>
      </c>
      <c r="D34" s="29" t="e">
        <f>D35+D46+D48+D94+D107+D108+D119+D47+D106</f>
        <v>#REF!</v>
      </c>
      <c r="E34" s="29">
        <v>0</v>
      </c>
      <c r="F34" s="29"/>
      <c r="G34" s="29"/>
      <c r="H34" s="29"/>
      <c r="I34" s="29"/>
      <c r="J34" s="29"/>
      <c r="K34" s="29"/>
      <c r="L34" s="29"/>
      <c r="M34" s="29"/>
      <c r="N34" s="29"/>
      <c r="O34" s="29"/>
      <c r="P34" s="29"/>
      <c r="Q34" s="32"/>
      <c r="R34" s="29"/>
      <c r="S34" s="29"/>
      <c r="T34" s="29"/>
    </row>
    <row r="35" spans="1:20" s="2" customFormat="1" ht="38.25" hidden="1" customHeight="1" x14ac:dyDescent="0.25">
      <c r="A35" s="13" t="s">
        <v>36</v>
      </c>
      <c r="B35" s="14" t="s">
        <v>37</v>
      </c>
      <c r="C35" s="29" t="e">
        <f>C121+C162+C234+C299+#REF!+#REF!+#REF!+#REF!+#REF!+#REF!</f>
        <v>#REF!</v>
      </c>
      <c r="D35" s="29" t="e">
        <f>D121+D162+D234+D299+#REF!+#REF!+#REF!+#REF!+#REF!+#REF!</f>
        <v>#REF!</v>
      </c>
      <c r="E35" s="29">
        <v>0</v>
      </c>
      <c r="F35" s="29"/>
      <c r="G35" s="29"/>
      <c r="H35" s="29"/>
      <c r="I35" s="29"/>
      <c r="J35" s="29"/>
      <c r="K35" s="29"/>
      <c r="L35" s="29"/>
      <c r="M35" s="29"/>
      <c r="N35" s="29"/>
      <c r="O35" s="29"/>
      <c r="P35" s="29"/>
      <c r="Q35" s="32"/>
      <c r="R35" s="29"/>
      <c r="S35" s="29"/>
      <c r="T35" s="29"/>
    </row>
    <row r="36" spans="1:20" s="2" customFormat="1" ht="24" hidden="1" customHeight="1" x14ac:dyDescent="0.25">
      <c r="A36" s="27" t="s">
        <v>38</v>
      </c>
      <c r="B36" s="58" t="s">
        <v>19</v>
      </c>
      <c r="C36" s="30">
        <f>C121</f>
        <v>15796</v>
      </c>
      <c r="D36" s="30">
        <f>D121</f>
        <v>13756</v>
      </c>
      <c r="E36" s="30">
        <v>0</v>
      </c>
      <c r="F36" s="30"/>
      <c r="G36" s="30"/>
      <c r="H36" s="30"/>
      <c r="I36" s="30"/>
      <c r="J36" s="30"/>
      <c r="K36" s="30"/>
      <c r="L36" s="30"/>
      <c r="M36" s="30"/>
      <c r="N36" s="30"/>
      <c r="O36" s="30"/>
      <c r="P36" s="30"/>
      <c r="Q36" s="32"/>
      <c r="R36" s="30"/>
      <c r="S36" s="30"/>
      <c r="T36" s="30"/>
    </row>
    <row r="37" spans="1:20" s="2" customFormat="1" ht="24" hidden="1" customHeight="1" x14ac:dyDescent="0.25">
      <c r="A37" s="27" t="s">
        <v>39</v>
      </c>
      <c r="B37" s="58" t="s">
        <v>20</v>
      </c>
      <c r="C37" s="30">
        <f>C162</f>
        <v>8780</v>
      </c>
      <c r="D37" s="30">
        <f>D162</f>
        <v>8780</v>
      </c>
      <c r="E37" s="30">
        <v>0</v>
      </c>
      <c r="F37" s="30"/>
      <c r="G37" s="30"/>
      <c r="H37" s="30"/>
      <c r="I37" s="30"/>
      <c r="J37" s="30"/>
      <c r="K37" s="30"/>
      <c r="L37" s="30"/>
      <c r="M37" s="30"/>
      <c r="N37" s="30"/>
      <c r="O37" s="30"/>
      <c r="P37" s="30"/>
      <c r="Q37" s="32"/>
      <c r="R37" s="30"/>
      <c r="S37" s="30"/>
      <c r="T37" s="30"/>
    </row>
    <row r="38" spans="1:20" s="2" customFormat="1" ht="24" hidden="1" customHeight="1" x14ac:dyDescent="0.25">
      <c r="A38" s="27" t="s">
        <v>40</v>
      </c>
      <c r="B38" s="58" t="s">
        <v>21</v>
      </c>
      <c r="C38" s="30">
        <f>C234</f>
        <v>7197</v>
      </c>
      <c r="D38" s="30">
        <f>D234</f>
        <v>7197</v>
      </c>
      <c r="E38" s="30">
        <v>0</v>
      </c>
      <c r="F38" s="30"/>
      <c r="G38" s="30"/>
      <c r="H38" s="30"/>
      <c r="I38" s="30"/>
      <c r="J38" s="30"/>
      <c r="K38" s="30"/>
      <c r="L38" s="30"/>
      <c r="M38" s="30"/>
      <c r="N38" s="30"/>
      <c r="O38" s="30"/>
      <c r="P38" s="30"/>
      <c r="Q38" s="32"/>
      <c r="R38" s="30"/>
      <c r="S38" s="30"/>
      <c r="T38" s="30"/>
    </row>
    <row r="39" spans="1:20" s="2" customFormat="1" ht="24" hidden="1" customHeight="1" x14ac:dyDescent="0.25">
      <c r="A39" s="27" t="s">
        <v>41</v>
      </c>
      <c r="B39" s="58" t="s">
        <v>22</v>
      </c>
      <c r="C39" s="30">
        <f>C299</f>
        <v>9160</v>
      </c>
      <c r="D39" s="30">
        <f>D299</f>
        <v>9160</v>
      </c>
      <c r="E39" s="30">
        <v>0</v>
      </c>
      <c r="F39" s="30"/>
      <c r="G39" s="30"/>
      <c r="H39" s="30"/>
      <c r="I39" s="30"/>
      <c r="J39" s="30"/>
      <c r="K39" s="30"/>
      <c r="L39" s="30"/>
      <c r="M39" s="30"/>
      <c r="N39" s="30"/>
      <c r="O39" s="30"/>
      <c r="P39" s="30"/>
      <c r="Q39" s="32"/>
      <c r="R39" s="30"/>
      <c r="S39" s="30"/>
      <c r="T39" s="30"/>
    </row>
    <row r="40" spans="1:20" s="2" customFormat="1" ht="24" hidden="1" customHeight="1" x14ac:dyDescent="0.25">
      <c r="A40" s="27" t="s">
        <v>42</v>
      </c>
      <c r="B40" s="58" t="s">
        <v>23</v>
      </c>
      <c r="C40" s="30" t="e">
        <f>#REF!</f>
        <v>#REF!</v>
      </c>
      <c r="D40" s="30" t="e">
        <f>#REF!</f>
        <v>#REF!</v>
      </c>
      <c r="E40" s="30">
        <v>0</v>
      </c>
      <c r="F40" s="30"/>
      <c r="G40" s="30"/>
      <c r="H40" s="30"/>
      <c r="I40" s="30"/>
      <c r="J40" s="30"/>
      <c r="K40" s="30"/>
      <c r="L40" s="30"/>
      <c r="M40" s="30"/>
      <c r="N40" s="30"/>
      <c r="O40" s="30"/>
      <c r="P40" s="30"/>
      <c r="Q40" s="32"/>
      <c r="R40" s="30"/>
      <c r="S40" s="30"/>
      <c r="T40" s="30"/>
    </row>
    <row r="41" spans="1:20" s="2" customFormat="1" ht="24" hidden="1" customHeight="1" x14ac:dyDescent="0.25">
      <c r="A41" s="27" t="s">
        <v>43</v>
      </c>
      <c r="B41" s="58" t="s">
        <v>24</v>
      </c>
      <c r="C41" s="30" t="e">
        <f>#REF!</f>
        <v>#REF!</v>
      </c>
      <c r="D41" s="30" t="e">
        <f>#REF!</f>
        <v>#REF!</v>
      </c>
      <c r="E41" s="30">
        <v>0</v>
      </c>
      <c r="F41" s="30"/>
      <c r="G41" s="30"/>
      <c r="H41" s="30"/>
      <c r="I41" s="30"/>
      <c r="J41" s="30"/>
      <c r="K41" s="30"/>
      <c r="L41" s="30"/>
      <c r="M41" s="30"/>
      <c r="N41" s="30"/>
      <c r="O41" s="30"/>
      <c r="P41" s="30"/>
      <c r="Q41" s="32"/>
      <c r="R41" s="30"/>
      <c r="S41" s="30"/>
      <c r="T41" s="30"/>
    </row>
    <row r="42" spans="1:20" s="2" customFormat="1" ht="24" hidden="1" customHeight="1" x14ac:dyDescent="0.25">
      <c r="A42" s="27" t="s">
        <v>44</v>
      </c>
      <c r="B42" s="58" t="s">
        <v>25</v>
      </c>
      <c r="C42" s="30" t="e">
        <f>#REF!</f>
        <v>#REF!</v>
      </c>
      <c r="D42" s="30" t="e">
        <f>#REF!</f>
        <v>#REF!</v>
      </c>
      <c r="E42" s="30">
        <v>0</v>
      </c>
      <c r="F42" s="30"/>
      <c r="G42" s="30"/>
      <c r="H42" s="30"/>
      <c r="I42" s="30"/>
      <c r="J42" s="30"/>
      <c r="K42" s="30"/>
      <c r="L42" s="30"/>
      <c r="M42" s="30"/>
      <c r="N42" s="30"/>
      <c r="O42" s="30"/>
      <c r="P42" s="30"/>
      <c r="Q42" s="32"/>
      <c r="R42" s="30"/>
      <c r="S42" s="30"/>
      <c r="T42" s="30"/>
    </row>
    <row r="43" spans="1:20" s="2" customFormat="1" ht="24" hidden="1" customHeight="1" x14ac:dyDescent="0.25">
      <c r="A43" s="27" t="s">
        <v>45</v>
      </c>
      <c r="B43" s="58" t="s">
        <v>26</v>
      </c>
      <c r="C43" s="30" t="e">
        <f>#REF!</f>
        <v>#REF!</v>
      </c>
      <c r="D43" s="30" t="e">
        <f>#REF!</f>
        <v>#REF!</v>
      </c>
      <c r="E43" s="30">
        <v>0</v>
      </c>
      <c r="F43" s="30"/>
      <c r="G43" s="30"/>
      <c r="H43" s="30"/>
      <c r="I43" s="30"/>
      <c r="J43" s="30"/>
      <c r="K43" s="30"/>
      <c r="L43" s="30"/>
      <c r="M43" s="30"/>
      <c r="N43" s="30"/>
      <c r="O43" s="30"/>
      <c r="P43" s="30"/>
      <c r="Q43" s="32"/>
      <c r="R43" s="30"/>
      <c r="S43" s="30"/>
      <c r="T43" s="30"/>
    </row>
    <row r="44" spans="1:20" s="2" customFormat="1" ht="24" hidden="1" customHeight="1" x14ac:dyDescent="0.25">
      <c r="A44" s="27" t="s">
        <v>46</v>
      </c>
      <c r="B44" s="58" t="s">
        <v>27</v>
      </c>
      <c r="C44" s="30" t="e">
        <f>#REF!</f>
        <v>#REF!</v>
      </c>
      <c r="D44" s="30" t="e">
        <f>#REF!</f>
        <v>#REF!</v>
      </c>
      <c r="E44" s="30">
        <v>0</v>
      </c>
      <c r="F44" s="30"/>
      <c r="G44" s="30"/>
      <c r="H44" s="30"/>
      <c r="I44" s="30"/>
      <c r="J44" s="30"/>
      <c r="K44" s="30"/>
      <c r="L44" s="30"/>
      <c r="M44" s="30"/>
      <c r="N44" s="30"/>
      <c r="O44" s="30"/>
      <c r="P44" s="30"/>
      <c r="Q44" s="32"/>
      <c r="R44" s="30"/>
      <c r="S44" s="30"/>
      <c r="T44" s="30"/>
    </row>
    <row r="45" spans="1:20" s="2" customFormat="1" ht="24" hidden="1" customHeight="1" x14ac:dyDescent="0.25">
      <c r="A45" s="27" t="s">
        <v>47</v>
      </c>
      <c r="B45" s="58" t="s">
        <v>28</v>
      </c>
      <c r="C45" s="30" t="e">
        <f>#REF!</f>
        <v>#REF!</v>
      </c>
      <c r="D45" s="30" t="e">
        <f>#REF!</f>
        <v>#REF!</v>
      </c>
      <c r="E45" s="30">
        <v>0</v>
      </c>
      <c r="F45" s="30"/>
      <c r="G45" s="30"/>
      <c r="H45" s="30"/>
      <c r="I45" s="30"/>
      <c r="J45" s="30"/>
      <c r="K45" s="30"/>
      <c r="L45" s="30"/>
      <c r="M45" s="30"/>
      <c r="N45" s="30"/>
      <c r="O45" s="30"/>
      <c r="P45" s="30"/>
      <c r="Q45" s="32"/>
      <c r="R45" s="30"/>
      <c r="S45" s="30"/>
      <c r="T45" s="30"/>
    </row>
    <row r="46" spans="1:20" s="2" customFormat="1" ht="49.5" hidden="1" customHeight="1" x14ac:dyDescent="0.25">
      <c r="A46" s="13" t="s">
        <v>48</v>
      </c>
      <c r="B46" s="14" t="s">
        <v>49</v>
      </c>
      <c r="C46" s="29" t="e">
        <f>C131+C168+C239+#REF!+#REF!+#REF!+#REF!+#REF!+#REF!+#REF!</f>
        <v>#REF!</v>
      </c>
      <c r="D46" s="29" t="e">
        <f>D131+D168+D239+#REF!+#REF!+#REF!+#REF!+#REF!+#REF!+#REF!</f>
        <v>#REF!</v>
      </c>
      <c r="E46" s="29">
        <v>0</v>
      </c>
      <c r="F46" s="29"/>
      <c r="G46" s="29"/>
      <c r="H46" s="29"/>
      <c r="I46" s="29"/>
      <c r="J46" s="29"/>
      <c r="K46" s="29"/>
      <c r="L46" s="29"/>
      <c r="M46" s="29"/>
      <c r="N46" s="29"/>
      <c r="O46" s="29"/>
      <c r="P46" s="29"/>
      <c r="Q46" s="32"/>
      <c r="R46" s="29"/>
      <c r="S46" s="29"/>
      <c r="T46" s="29"/>
    </row>
    <row r="47" spans="1:20" s="2" customFormat="1" ht="49.5" hidden="1" customHeight="1" x14ac:dyDescent="0.25">
      <c r="A47" s="13" t="s">
        <v>50</v>
      </c>
      <c r="B47" s="14" t="s">
        <v>32</v>
      </c>
      <c r="C47" s="29">
        <v>29000</v>
      </c>
      <c r="D47" s="29">
        <v>29000</v>
      </c>
      <c r="E47" s="32"/>
      <c r="F47" s="32"/>
      <c r="G47" s="32"/>
      <c r="H47" s="32"/>
      <c r="I47" s="32"/>
      <c r="J47" s="32"/>
      <c r="K47" s="32"/>
      <c r="L47" s="32"/>
      <c r="M47" s="32"/>
      <c r="N47" s="32"/>
      <c r="O47" s="32"/>
      <c r="P47" s="32"/>
      <c r="Q47" s="32"/>
      <c r="R47" s="32"/>
      <c r="S47" s="32"/>
      <c r="T47" s="32"/>
    </row>
    <row r="48" spans="1:20" s="2" customFormat="1" ht="66.75" hidden="1" customHeight="1" x14ac:dyDescent="0.25">
      <c r="A48" s="13" t="s">
        <v>51</v>
      </c>
      <c r="B48" s="14" t="s">
        <v>52</v>
      </c>
      <c r="C48" s="29" t="e">
        <f>C132+C172+C244+C306+#REF!+#REF!+#REF!+#REF!+#REF!+#REF!</f>
        <v>#REF!</v>
      </c>
      <c r="D48" s="29" t="e">
        <f>D132+D172+D244+D306+#REF!+#REF!+#REF!+#REF!+#REF!+#REF!</f>
        <v>#REF!</v>
      </c>
      <c r="E48" s="29">
        <v>0</v>
      </c>
      <c r="F48" s="29"/>
      <c r="G48" s="29"/>
      <c r="H48" s="29"/>
      <c r="I48" s="29"/>
      <c r="J48" s="29"/>
      <c r="K48" s="29"/>
      <c r="L48" s="29"/>
      <c r="M48" s="29"/>
      <c r="N48" s="29"/>
      <c r="O48" s="29"/>
      <c r="P48" s="29"/>
      <c r="Q48" s="32"/>
      <c r="R48" s="29"/>
      <c r="S48" s="29"/>
      <c r="T48" s="29"/>
    </row>
    <row r="49" spans="1:20" s="2" customFormat="1" ht="45" hidden="1" customHeight="1" x14ac:dyDescent="0.25">
      <c r="A49" s="13" t="s">
        <v>53</v>
      </c>
      <c r="B49" s="14" t="s">
        <v>54</v>
      </c>
      <c r="C49" s="29" t="e">
        <f>C53+C54+C57+C58+C61+C62+C65+C66+C69+C70+C73+C74+C77+C78+C81+C82+C85+C86+C89+C90</f>
        <v>#REF!</v>
      </c>
      <c r="D49" s="29" t="e">
        <f>D53+D54+D57+D58+D61+D62+D65+D66+D69+D70+D73+D74+D77+D78+D81+D82+D85+D86+D89+D90</f>
        <v>#REF!</v>
      </c>
      <c r="E49" s="29">
        <v>0</v>
      </c>
      <c r="F49" s="29"/>
      <c r="G49" s="29"/>
      <c r="H49" s="29"/>
      <c r="I49" s="29"/>
      <c r="J49" s="29"/>
      <c r="K49" s="29"/>
      <c r="L49" s="29"/>
      <c r="M49" s="29"/>
      <c r="N49" s="29"/>
      <c r="O49" s="29"/>
      <c r="P49" s="29"/>
      <c r="Q49" s="32"/>
      <c r="R49" s="29"/>
      <c r="S49" s="29"/>
      <c r="T49" s="29"/>
    </row>
    <row r="50" spans="1:20" s="2" customFormat="1" ht="35.25" hidden="1" customHeight="1" x14ac:dyDescent="0.25">
      <c r="A50" s="13" t="s">
        <v>55</v>
      </c>
      <c r="B50" s="14" t="s">
        <v>56</v>
      </c>
      <c r="C50" s="29" t="e">
        <f>C55+C59+C63+C67+C71+C75+C79+C83+C87+C91</f>
        <v>#REF!</v>
      </c>
      <c r="D50" s="29" t="e">
        <f>D55+D59+D63+D67+D71+D75+D79+D83+D87+D91</f>
        <v>#REF!</v>
      </c>
      <c r="E50" s="29">
        <v>0</v>
      </c>
      <c r="F50" s="29"/>
      <c r="G50" s="29"/>
      <c r="H50" s="29"/>
      <c r="I50" s="29"/>
      <c r="J50" s="29"/>
      <c r="K50" s="29"/>
      <c r="L50" s="29"/>
      <c r="M50" s="29"/>
      <c r="N50" s="29"/>
      <c r="O50" s="29"/>
      <c r="P50" s="29"/>
      <c r="Q50" s="32"/>
      <c r="R50" s="29"/>
      <c r="S50" s="29"/>
      <c r="T50" s="29"/>
    </row>
    <row r="51" spans="1:20" s="2" customFormat="1" ht="32.25" hidden="1" customHeight="1" x14ac:dyDescent="0.25">
      <c r="A51" s="13" t="s">
        <v>57</v>
      </c>
      <c r="B51" s="14" t="s">
        <v>58</v>
      </c>
      <c r="C51" s="29" t="e">
        <f>C144+#REF!+#REF!+C343+#REF!+#REF!+#REF!+#REF!+#REF!+#REF!</f>
        <v>#REF!</v>
      </c>
      <c r="D51" s="29" t="e">
        <f>D144+#REF!+#REF!+D343+#REF!+#REF!+#REF!+#REF!+#REF!+#REF!</f>
        <v>#REF!</v>
      </c>
      <c r="E51" s="29">
        <v>0</v>
      </c>
      <c r="F51" s="29"/>
      <c r="G51" s="29"/>
      <c r="H51" s="29"/>
      <c r="I51" s="29"/>
      <c r="J51" s="29"/>
      <c r="K51" s="29"/>
      <c r="L51" s="29"/>
      <c r="M51" s="29"/>
      <c r="N51" s="29"/>
      <c r="O51" s="29"/>
      <c r="P51" s="29"/>
      <c r="Q51" s="32"/>
      <c r="R51" s="29"/>
      <c r="S51" s="29"/>
      <c r="T51" s="29"/>
    </row>
    <row r="52" spans="1:20" s="2" customFormat="1" ht="21" hidden="1" customHeight="1" x14ac:dyDescent="0.25">
      <c r="A52" s="13" t="s">
        <v>38</v>
      </c>
      <c r="B52" s="60" t="s">
        <v>19</v>
      </c>
      <c r="C52" s="30">
        <f>C132</f>
        <v>19500</v>
      </c>
      <c r="D52" s="30">
        <f>D132</f>
        <v>19137</v>
      </c>
      <c r="E52" s="30">
        <v>0</v>
      </c>
      <c r="F52" s="30"/>
      <c r="G52" s="30"/>
      <c r="H52" s="30"/>
      <c r="I52" s="30"/>
      <c r="J52" s="30"/>
      <c r="K52" s="30"/>
      <c r="L52" s="30"/>
      <c r="M52" s="30"/>
      <c r="N52" s="30"/>
      <c r="O52" s="30"/>
      <c r="P52" s="30"/>
      <c r="Q52" s="32"/>
      <c r="R52" s="30"/>
      <c r="S52" s="30"/>
      <c r="T52" s="30"/>
    </row>
    <row r="53" spans="1:20" s="2" customFormat="1" ht="21" hidden="1" customHeight="1" x14ac:dyDescent="0.25">
      <c r="A53" s="27" t="s">
        <v>59</v>
      </c>
      <c r="B53" s="19" t="s">
        <v>60</v>
      </c>
      <c r="C53" s="30">
        <f>C134</f>
        <v>19500</v>
      </c>
      <c r="D53" s="30">
        <f>D134</f>
        <v>19137</v>
      </c>
      <c r="E53" s="30">
        <v>0</v>
      </c>
      <c r="F53" s="30"/>
      <c r="G53" s="30"/>
      <c r="H53" s="30"/>
      <c r="I53" s="30"/>
      <c r="J53" s="30"/>
      <c r="K53" s="30"/>
      <c r="L53" s="30"/>
      <c r="M53" s="30"/>
      <c r="N53" s="30"/>
      <c r="O53" s="30"/>
      <c r="P53" s="30"/>
      <c r="Q53" s="32"/>
      <c r="R53" s="30"/>
      <c r="S53" s="30"/>
      <c r="T53" s="30"/>
    </row>
    <row r="54" spans="1:20" s="2" customFormat="1" ht="21" hidden="1" customHeight="1" x14ac:dyDescent="0.25">
      <c r="A54" s="27" t="s">
        <v>59</v>
      </c>
      <c r="B54" s="19" t="s">
        <v>61</v>
      </c>
      <c r="C54" s="29" t="e">
        <f>#REF!</f>
        <v>#REF!</v>
      </c>
      <c r="D54" s="29" t="e">
        <f>#REF!</f>
        <v>#REF!</v>
      </c>
      <c r="E54" s="29">
        <v>0</v>
      </c>
      <c r="F54" s="29"/>
      <c r="G54" s="29"/>
      <c r="H54" s="29"/>
      <c r="I54" s="29"/>
      <c r="J54" s="29"/>
      <c r="K54" s="29"/>
      <c r="L54" s="29"/>
      <c r="M54" s="29"/>
      <c r="N54" s="29"/>
      <c r="O54" s="29"/>
      <c r="P54" s="29"/>
      <c r="Q54" s="32"/>
      <c r="R54" s="29"/>
      <c r="S54" s="29"/>
      <c r="T54" s="29"/>
    </row>
    <row r="55" spans="1:20" s="2" customFormat="1" ht="21" hidden="1" customHeight="1" x14ac:dyDescent="0.25">
      <c r="A55" s="27" t="s">
        <v>62</v>
      </c>
      <c r="B55" s="19" t="s">
        <v>63</v>
      </c>
      <c r="C55" s="29" t="e">
        <f>#REF!</f>
        <v>#REF!</v>
      </c>
      <c r="D55" s="29" t="e">
        <f>#REF!</f>
        <v>#REF!</v>
      </c>
      <c r="E55" s="29">
        <v>0</v>
      </c>
      <c r="F55" s="29"/>
      <c r="G55" s="29"/>
      <c r="H55" s="29"/>
      <c r="I55" s="29"/>
      <c r="J55" s="29"/>
      <c r="K55" s="29"/>
      <c r="L55" s="29"/>
      <c r="M55" s="29"/>
      <c r="N55" s="29"/>
      <c r="O55" s="29"/>
      <c r="P55" s="29"/>
      <c r="Q55" s="32"/>
      <c r="R55" s="29"/>
      <c r="S55" s="29"/>
      <c r="T55" s="29"/>
    </row>
    <row r="56" spans="1:20" s="2" customFormat="1" ht="18.75" hidden="1" customHeight="1" x14ac:dyDescent="0.25">
      <c r="A56" s="13" t="s">
        <v>39</v>
      </c>
      <c r="B56" s="44" t="s">
        <v>20</v>
      </c>
      <c r="C56" s="30">
        <f>C172</f>
        <v>130155</v>
      </c>
      <c r="D56" s="30">
        <f>D172</f>
        <v>128051</v>
      </c>
      <c r="E56" s="30">
        <v>0</v>
      </c>
      <c r="F56" s="30"/>
      <c r="G56" s="30"/>
      <c r="H56" s="30"/>
      <c r="I56" s="30"/>
      <c r="J56" s="30"/>
      <c r="K56" s="30"/>
      <c r="L56" s="30"/>
      <c r="M56" s="30"/>
      <c r="N56" s="30"/>
      <c r="O56" s="30"/>
      <c r="P56" s="30"/>
      <c r="Q56" s="32"/>
      <c r="R56" s="30"/>
      <c r="S56" s="30"/>
      <c r="T56" s="30"/>
    </row>
    <row r="57" spans="1:20" s="2" customFormat="1" ht="18.75" hidden="1" customHeight="1" x14ac:dyDescent="0.25">
      <c r="A57" s="27" t="s">
        <v>59</v>
      </c>
      <c r="B57" s="19" t="s">
        <v>60</v>
      </c>
      <c r="C57" s="30">
        <f>C175</f>
        <v>88355</v>
      </c>
      <c r="D57" s="30">
        <f>D175</f>
        <v>86251</v>
      </c>
      <c r="E57" s="30">
        <v>0</v>
      </c>
      <c r="F57" s="30"/>
      <c r="G57" s="30"/>
      <c r="H57" s="30"/>
      <c r="I57" s="30"/>
      <c r="J57" s="30"/>
      <c r="K57" s="30"/>
      <c r="L57" s="30"/>
      <c r="M57" s="30"/>
      <c r="N57" s="30"/>
      <c r="O57" s="30"/>
      <c r="P57" s="30"/>
      <c r="Q57" s="32"/>
      <c r="R57" s="30"/>
      <c r="S57" s="30"/>
      <c r="T57" s="30"/>
    </row>
    <row r="58" spans="1:20" s="2" customFormat="1" hidden="1" x14ac:dyDescent="0.25">
      <c r="A58" s="27" t="s">
        <v>59</v>
      </c>
      <c r="B58" s="19" t="s">
        <v>61</v>
      </c>
      <c r="C58" s="30" t="e">
        <f>#REF!</f>
        <v>#REF!</v>
      </c>
      <c r="D58" s="30" t="e">
        <f>#REF!</f>
        <v>#REF!</v>
      </c>
      <c r="E58" s="30">
        <v>0</v>
      </c>
      <c r="F58" s="30"/>
      <c r="G58" s="30"/>
      <c r="H58" s="30"/>
      <c r="I58" s="30"/>
      <c r="J58" s="30"/>
      <c r="K58" s="30"/>
      <c r="L58" s="30"/>
      <c r="M58" s="30"/>
      <c r="N58" s="30"/>
      <c r="O58" s="30"/>
      <c r="P58" s="30"/>
      <c r="Q58" s="32"/>
      <c r="R58" s="30"/>
      <c r="S58" s="30"/>
      <c r="T58" s="30"/>
    </row>
    <row r="59" spans="1:20" s="2" customFormat="1" hidden="1" x14ac:dyDescent="0.25">
      <c r="A59" s="27" t="s">
        <v>62</v>
      </c>
      <c r="B59" s="19" t="s">
        <v>63</v>
      </c>
      <c r="C59" s="30" t="e">
        <f>#REF!</f>
        <v>#REF!</v>
      </c>
      <c r="D59" s="30" t="e">
        <f>#REF!</f>
        <v>#REF!</v>
      </c>
      <c r="E59" s="30">
        <v>0</v>
      </c>
      <c r="F59" s="30"/>
      <c r="G59" s="30"/>
      <c r="H59" s="30"/>
      <c r="I59" s="30"/>
      <c r="J59" s="30"/>
      <c r="K59" s="30"/>
      <c r="L59" s="30"/>
      <c r="M59" s="30"/>
      <c r="N59" s="30"/>
      <c r="O59" s="30"/>
      <c r="P59" s="30"/>
      <c r="Q59" s="32"/>
      <c r="R59" s="30"/>
      <c r="S59" s="30"/>
      <c r="T59" s="30"/>
    </row>
    <row r="60" spans="1:20" s="2" customFormat="1" hidden="1" x14ac:dyDescent="0.25">
      <c r="A60" s="13" t="s">
        <v>40</v>
      </c>
      <c r="B60" s="14" t="s">
        <v>21</v>
      </c>
      <c r="C60" s="30">
        <f>C233</f>
        <v>372932.147</v>
      </c>
      <c r="D60" s="30">
        <f>D233</f>
        <v>346233.147</v>
      </c>
      <c r="E60" s="30">
        <v>0</v>
      </c>
      <c r="F60" s="30"/>
      <c r="G60" s="30"/>
      <c r="H60" s="30"/>
      <c r="I60" s="30"/>
      <c r="J60" s="30"/>
      <c r="K60" s="30"/>
      <c r="L60" s="30"/>
      <c r="M60" s="30"/>
      <c r="N60" s="30"/>
      <c r="O60" s="30"/>
      <c r="P60" s="30"/>
      <c r="Q60" s="32"/>
      <c r="R60" s="30"/>
      <c r="S60" s="30"/>
      <c r="T60" s="30"/>
    </row>
    <row r="61" spans="1:20" s="2" customFormat="1" ht="19.5" hidden="1" customHeight="1" x14ac:dyDescent="0.25">
      <c r="A61" s="27" t="s">
        <v>59</v>
      </c>
      <c r="B61" s="19" t="s">
        <v>60</v>
      </c>
      <c r="C61" s="30">
        <f>C246</f>
        <v>179357.147</v>
      </c>
      <c r="D61" s="30">
        <f>D246</f>
        <v>179277.147</v>
      </c>
      <c r="E61" s="30">
        <v>0</v>
      </c>
      <c r="F61" s="30"/>
      <c r="G61" s="30"/>
      <c r="H61" s="30"/>
      <c r="I61" s="30"/>
      <c r="J61" s="30"/>
      <c r="K61" s="30"/>
      <c r="L61" s="30"/>
      <c r="M61" s="30"/>
      <c r="N61" s="30"/>
      <c r="O61" s="30"/>
      <c r="P61" s="30"/>
      <c r="Q61" s="32"/>
      <c r="R61" s="30"/>
      <c r="S61" s="30"/>
      <c r="T61" s="30"/>
    </row>
    <row r="62" spans="1:20" s="2" customFormat="1" ht="22.5" hidden="1" customHeight="1" x14ac:dyDescent="0.25">
      <c r="A62" s="27" t="s">
        <v>59</v>
      </c>
      <c r="B62" s="19" t="s">
        <v>61</v>
      </c>
      <c r="C62" s="30" t="e">
        <f>#REF!</f>
        <v>#REF!</v>
      </c>
      <c r="D62" s="30" t="e">
        <f>#REF!</f>
        <v>#REF!</v>
      </c>
      <c r="E62" s="30">
        <v>0</v>
      </c>
      <c r="F62" s="30"/>
      <c r="G62" s="30"/>
      <c r="H62" s="30"/>
      <c r="I62" s="30"/>
      <c r="J62" s="30"/>
      <c r="K62" s="30"/>
      <c r="L62" s="30"/>
      <c r="M62" s="30"/>
      <c r="N62" s="30"/>
      <c r="O62" s="30"/>
      <c r="P62" s="30"/>
      <c r="Q62" s="32"/>
      <c r="R62" s="30"/>
      <c r="S62" s="30"/>
      <c r="T62" s="30"/>
    </row>
    <row r="63" spans="1:20" s="2" customFormat="1" ht="22.5" hidden="1" customHeight="1" x14ac:dyDescent="0.25">
      <c r="A63" s="27" t="s">
        <v>62</v>
      </c>
      <c r="B63" s="19" t="s">
        <v>63</v>
      </c>
      <c r="C63" s="30">
        <f>C279</f>
        <v>0</v>
      </c>
      <c r="D63" s="30">
        <f>D279</f>
        <v>0</v>
      </c>
      <c r="E63" s="30">
        <v>0</v>
      </c>
      <c r="F63" s="30"/>
      <c r="G63" s="30"/>
      <c r="H63" s="30"/>
      <c r="I63" s="30"/>
      <c r="J63" s="30"/>
      <c r="K63" s="30"/>
      <c r="L63" s="30"/>
      <c r="M63" s="30"/>
      <c r="N63" s="30"/>
      <c r="O63" s="30"/>
      <c r="P63" s="30"/>
      <c r="Q63" s="32"/>
      <c r="R63" s="30"/>
      <c r="S63" s="30"/>
      <c r="T63" s="30"/>
    </row>
    <row r="64" spans="1:20" s="2" customFormat="1" ht="27" hidden="1" customHeight="1" x14ac:dyDescent="0.25">
      <c r="A64" s="13" t="s">
        <v>41</v>
      </c>
      <c r="B64" s="80" t="s">
        <v>22</v>
      </c>
      <c r="C64" s="30">
        <f>C306</f>
        <v>80304</v>
      </c>
      <c r="D64" s="30">
        <f>D306</f>
        <v>47702</v>
      </c>
      <c r="E64" s="30">
        <v>0</v>
      </c>
      <c r="F64" s="30"/>
      <c r="G64" s="30"/>
      <c r="H64" s="30"/>
      <c r="I64" s="30"/>
      <c r="J64" s="30"/>
      <c r="K64" s="30"/>
      <c r="L64" s="30"/>
      <c r="M64" s="30"/>
      <c r="N64" s="30"/>
      <c r="O64" s="30"/>
      <c r="P64" s="30"/>
      <c r="Q64" s="32"/>
      <c r="R64" s="30"/>
      <c r="S64" s="30"/>
      <c r="T64" s="30"/>
    </row>
    <row r="65" spans="1:20" s="2" customFormat="1" ht="19.5" hidden="1" customHeight="1" x14ac:dyDescent="0.25">
      <c r="A65" s="27" t="s">
        <v>59</v>
      </c>
      <c r="B65" s="19" t="s">
        <v>64</v>
      </c>
      <c r="C65" s="30">
        <f>C308</f>
        <v>80304</v>
      </c>
      <c r="D65" s="30">
        <f>D308</f>
        <v>47702</v>
      </c>
      <c r="E65" s="30">
        <v>0</v>
      </c>
      <c r="F65" s="30"/>
      <c r="G65" s="30"/>
      <c r="H65" s="30"/>
      <c r="I65" s="30"/>
      <c r="J65" s="30"/>
      <c r="K65" s="30"/>
      <c r="L65" s="30"/>
      <c r="M65" s="30"/>
      <c r="N65" s="30"/>
      <c r="O65" s="30"/>
      <c r="P65" s="30"/>
      <c r="Q65" s="32"/>
      <c r="R65" s="30"/>
      <c r="S65" s="30"/>
      <c r="T65" s="30"/>
    </row>
    <row r="66" spans="1:20" s="2" customFormat="1" ht="21" hidden="1" customHeight="1" x14ac:dyDescent="0.25">
      <c r="A66" s="27" t="s">
        <v>59</v>
      </c>
      <c r="B66" s="19" t="s">
        <v>61</v>
      </c>
      <c r="C66" s="30" t="e">
        <f>#REF!</f>
        <v>#REF!</v>
      </c>
      <c r="D66" s="30" t="e">
        <f>#REF!</f>
        <v>#REF!</v>
      </c>
      <c r="E66" s="30">
        <v>0</v>
      </c>
      <c r="F66" s="30"/>
      <c r="G66" s="30"/>
      <c r="H66" s="30"/>
      <c r="I66" s="30"/>
      <c r="J66" s="30"/>
      <c r="K66" s="30"/>
      <c r="L66" s="30"/>
      <c r="M66" s="30"/>
      <c r="N66" s="30"/>
      <c r="O66" s="30"/>
      <c r="P66" s="30"/>
      <c r="Q66" s="32"/>
      <c r="R66" s="30"/>
      <c r="S66" s="30"/>
      <c r="T66" s="30"/>
    </row>
    <row r="67" spans="1:20" s="2" customFormat="1" ht="21" hidden="1" customHeight="1" x14ac:dyDescent="0.25">
      <c r="A67" s="27" t="s">
        <v>62</v>
      </c>
      <c r="B67" s="19" t="s">
        <v>63</v>
      </c>
      <c r="C67" s="30" t="e">
        <f>#REF!</f>
        <v>#REF!</v>
      </c>
      <c r="D67" s="30" t="e">
        <f>#REF!</f>
        <v>#REF!</v>
      </c>
      <c r="E67" s="30">
        <v>0</v>
      </c>
      <c r="F67" s="30"/>
      <c r="G67" s="30"/>
      <c r="H67" s="30"/>
      <c r="I67" s="30"/>
      <c r="J67" s="30"/>
      <c r="K67" s="30"/>
      <c r="L67" s="30"/>
      <c r="M67" s="30"/>
      <c r="N67" s="30"/>
      <c r="O67" s="30"/>
      <c r="P67" s="30"/>
      <c r="Q67" s="32"/>
      <c r="R67" s="30"/>
      <c r="S67" s="30"/>
      <c r="T67" s="30"/>
    </row>
    <row r="68" spans="1:20" s="2" customFormat="1" hidden="1" x14ac:dyDescent="0.25">
      <c r="A68" s="13" t="s">
        <v>42</v>
      </c>
      <c r="B68" s="44" t="s">
        <v>23</v>
      </c>
      <c r="C68" s="30" t="e">
        <f>#REF!</f>
        <v>#REF!</v>
      </c>
      <c r="D68" s="30" t="e">
        <f>#REF!</f>
        <v>#REF!</v>
      </c>
      <c r="E68" s="30">
        <v>0</v>
      </c>
      <c r="F68" s="30"/>
      <c r="G68" s="30"/>
      <c r="H68" s="30"/>
      <c r="I68" s="30"/>
      <c r="J68" s="30"/>
      <c r="K68" s="30"/>
      <c r="L68" s="30"/>
      <c r="M68" s="30"/>
      <c r="N68" s="30"/>
      <c r="O68" s="30"/>
      <c r="P68" s="30"/>
      <c r="Q68" s="32"/>
      <c r="R68" s="30"/>
      <c r="S68" s="30"/>
      <c r="T68" s="30"/>
    </row>
    <row r="69" spans="1:20" s="2" customFormat="1" ht="19.5" hidden="1" customHeight="1" x14ac:dyDescent="0.25">
      <c r="A69" s="27" t="s">
        <v>59</v>
      </c>
      <c r="B69" s="19" t="s">
        <v>60</v>
      </c>
      <c r="C69" s="30" t="e">
        <f>#REF!</f>
        <v>#REF!</v>
      </c>
      <c r="D69" s="30" t="e">
        <f>#REF!</f>
        <v>#REF!</v>
      </c>
      <c r="E69" s="30">
        <v>0</v>
      </c>
      <c r="F69" s="30"/>
      <c r="G69" s="30"/>
      <c r="H69" s="30"/>
      <c r="I69" s="30"/>
      <c r="J69" s="30"/>
      <c r="K69" s="30"/>
      <c r="L69" s="30"/>
      <c r="M69" s="30"/>
      <c r="N69" s="30"/>
      <c r="O69" s="30"/>
      <c r="P69" s="30"/>
      <c r="Q69" s="32"/>
      <c r="R69" s="30"/>
      <c r="S69" s="30"/>
      <c r="T69" s="30"/>
    </row>
    <row r="70" spans="1:20" s="2" customFormat="1" ht="24" hidden="1" customHeight="1" x14ac:dyDescent="0.25">
      <c r="A70" s="27" t="s">
        <v>59</v>
      </c>
      <c r="B70" s="19" t="s">
        <v>61</v>
      </c>
      <c r="C70" s="30" t="e">
        <f>#REF!</f>
        <v>#REF!</v>
      </c>
      <c r="D70" s="30" t="e">
        <f>#REF!</f>
        <v>#REF!</v>
      </c>
      <c r="E70" s="30">
        <v>0</v>
      </c>
      <c r="F70" s="30"/>
      <c r="G70" s="30"/>
      <c r="H70" s="30"/>
      <c r="I70" s="30"/>
      <c r="J70" s="30"/>
      <c r="K70" s="30"/>
      <c r="L70" s="30"/>
      <c r="M70" s="30"/>
      <c r="N70" s="30"/>
      <c r="O70" s="30"/>
      <c r="P70" s="30"/>
      <c r="Q70" s="32"/>
      <c r="R70" s="30"/>
      <c r="S70" s="30"/>
      <c r="T70" s="30"/>
    </row>
    <row r="71" spans="1:20" s="2" customFormat="1" ht="24" hidden="1" customHeight="1" x14ac:dyDescent="0.25">
      <c r="A71" s="27" t="s">
        <v>62</v>
      </c>
      <c r="B71" s="19" t="s">
        <v>63</v>
      </c>
      <c r="C71" s="30" t="e">
        <f>#REF!</f>
        <v>#REF!</v>
      </c>
      <c r="D71" s="30" t="e">
        <f>#REF!</f>
        <v>#REF!</v>
      </c>
      <c r="E71" s="30">
        <v>0</v>
      </c>
      <c r="F71" s="30"/>
      <c r="G71" s="30"/>
      <c r="H71" s="30"/>
      <c r="I71" s="30"/>
      <c r="J71" s="30"/>
      <c r="K71" s="30"/>
      <c r="L71" s="30"/>
      <c r="M71" s="30"/>
      <c r="N71" s="30"/>
      <c r="O71" s="30"/>
      <c r="P71" s="30"/>
      <c r="Q71" s="32"/>
      <c r="R71" s="30"/>
      <c r="S71" s="30"/>
      <c r="T71" s="30"/>
    </row>
    <row r="72" spans="1:20" s="2" customFormat="1" hidden="1" x14ac:dyDescent="0.25">
      <c r="A72" s="13" t="s">
        <v>43</v>
      </c>
      <c r="B72" s="14" t="s">
        <v>24</v>
      </c>
      <c r="C72" s="30" t="e">
        <f>#REF!</f>
        <v>#REF!</v>
      </c>
      <c r="D72" s="30" t="e">
        <f>#REF!</f>
        <v>#REF!</v>
      </c>
      <c r="E72" s="30">
        <v>0</v>
      </c>
      <c r="F72" s="30"/>
      <c r="G72" s="30"/>
      <c r="H72" s="30"/>
      <c r="I72" s="30"/>
      <c r="J72" s="30"/>
      <c r="K72" s="30"/>
      <c r="L72" s="30"/>
      <c r="M72" s="30"/>
      <c r="N72" s="30"/>
      <c r="O72" s="30"/>
      <c r="P72" s="30"/>
      <c r="Q72" s="32"/>
      <c r="R72" s="30"/>
      <c r="S72" s="30"/>
      <c r="T72" s="30"/>
    </row>
    <row r="73" spans="1:20" s="2" customFormat="1" ht="22.5" hidden="1" customHeight="1" x14ac:dyDescent="0.25">
      <c r="A73" s="27" t="s">
        <v>59</v>
      </c>
      <c r="B73" s="19" t="s">
        <v>60</v>
      </c>
      <c r="C73" s="30" t="e">
        <f>#REF!</f>
        <v>#REF!</v>
      </c>
      <c r="D73" s="30" t="e">
        <f>#REF!</f>
        <v>#REF!</v>
      </c>
      <c r="E73" s="30">
        <v>0</v>
      </c>
      <c r="F73" s="30"/>
      <c r="G73" s="30"/>
      <c r="H73" s="30"/>
      <c r="I73" s="30"/>
      <c r="J73" s="30"/>
      <c r="K73" s="30"/>
      <c r="L73" s="30"/>
      <c r="M73" s="30"/>
      <c r="N73" s="30"/>
      <c r="O73" s="30"/>
      <c r="P73" s="30"/>
      <c r="Q73" s="32"/>
      <c r="R73" s="30"/>
      <c r="S73" s="30"/>
      <c r="T73" s="30"/>
    </row>
    <row r="74" spans="1:20" s="2" customFormat="1" ht="21" hidden="1" customHeight="1" x14ac:dyDescent="0.25">
      <c r="A74" s="27" t="s">
        <v>59</v>
      </c>
      <c r="B74" s="19" t="s">
        <v>61</v>
      </c>
      <c r="C74" s="30" t="e">
        <f>#REF!</f>
        <v>#REF!</v>
      </c>
      <c r="D74" s="30" t="e">
        <f>#REF!</f>
        <v>#REF!</v>
      </c>
      <c r="E74" s="30">
        <v>0</v>
      </c>
      <c r="F74" s="30"/>
      <c r="G74" s="30"/>
      <c r="H74" s="30"/>
      <c r="I74" s="30"/>
      <c r="J74" s="30"/>
      <c r="K74" s="30"/>
      <c r="L74" s="30"/>
      <c r="M74" s="30"/>
      <c r="N74" s="30"/>
      <c r="O74" s="30"/>
      <c r="P74" s="30"/>
      <c r="Q74" s="32"/>
      <c r="R74" s="30"/>
      <c r="S74" s="30"/>
      <c r="T74" s="30"/>
    </row>
    <row r="75" spans="1:20" s="2" customFormat="1" ht="21" hidden="1" customHeight="1" x14ac:dyDescent="0.25">
      <c r="A75" s="27" t="s">
        <v>62</v>
      </c>
      <c r="B75" s="19" t="s">
        <v>63</v>
      </c>
      <c r="C75" s="30" t="e">
        <f>#REF!</f>
        <v>#REF!</v>
      </c>
      <c r="D75" s="30" t="e">
        <f>#REF!</f>
        <v>#REF!</v>
      </c>
      <c r="E75" s="30">
        <v>0</v>
      </c>
      <c r="F75" s="30"/>
      <c r="G75" s="30"/>
      <c r="H75" s="30"/>
      <c r="I75" s="30"/>
      <c r="J75" s="30"/>
      <c r="K75" s="30"/>
      <c r="L75" s="30"/>
      <c r="M75" s="30"/>
      <c r="N75" s="30"/>
      <c r="O75" s="30"/>
      <c r="P75" s="30"/>
      <c r="Q75" s="32"/>
      <c r="R75" s="30"/>
      <c r="S75" s="30"/>
      <c r="T75" s="30"/>
    </row>
    <row r="76" spans="1:20" s="2" customFormat="1" hidden="1" x14ac:dyDescent="0.25">
      <c r="A76" s="13" t="s">
        <v>44</v>
      </c>
      <c r="B76" s="80" t="s">
        <v>25</v>
      </c>
      <c r="C76" s="30" t="e">
        <f>#REF!</f>
        <v>#REF!</v>
      </c>
      <c r="D76" s="30" t="e">
        <f>#REF!</f>
        <v>#REF!</v>
      </c>
      <c r="E76" s="30">
        <v>0</v>
      </c>
      <c r="F76" s="30"/>
      <c r="G76" s="30"/>
      <c r="H76" s="30"/>
      <c r="I76" s="30"/>
      <c r="J76" s="30"/>
      <c r="K76" s="30"/>
      <c r="L76" s="30"/>
      <c r="M76" s="30"/>
      <c r="N76" s="30"/>
      <c r="O76" s="30"/>
      <c r="P76" s="30"/>
      <c r="Q76" s="32"/>
      <c r="R76" s="30"/>
      <c r="S76" s="30"/>
      <c r="T76" s="30"/>
    </row>
    <row r="77" spans="1:20" s="2" customFormat="1" ht="21" hidden="1" customHeight="1" x14ac:dyDescent="0.25">
      <c r="A77" s="27" t="s">
        <v>59</v>
      </c>
      <c r="B77" s="19" t="s">
        <v>60</v>
      </c>
      <c r="C77" s="30" t="e">
        <f>#REF!</f>
        <v>#REF!</v>
      </c>
      <c r="D77" s="30" t="e">
        <f>#REF!</f>
        <v>#REF!</v>
      </c>
      <c r="E77" s="30">
        <v>0</v>
      </c>
      <c r="F77" s="30"/>
      <c r="G77" s="30"/>
      <c r="H77" s="30"/>
      <c r="I77" s="30"/>
      <c r="J77" s="30"/>
      <c r="K77" s="30"/>
      <c r="L77" s="30"/>
      <c r="M77" s="30"/>
      <c r="N77" s="30"/>
      <c r="O77" s="30"/>
      <c r="P77" s="30"/>
      <c r="Q77" s="32"/>
      <c r="R77" s="30"/>
      <c r="S77" s="30"/>
      <c r="T77" s="30"/>
    </row>
    <row r="78" spans="1:20" s="2" customFormat="1" ht="19.5" hidden="1" customHeight="1" x14ac:dyDescent="0.25">
      <c r="A78" s="27" t="s">
        <v>59</v>
      </c>
      <c r="B78" s="19" t="s">
        <v>61</v>
      </c>
      <c r="C78" s="30" t="e">
        <f>#REF!</f>
        <v>#REF!</v>
      </c>
      <c r="D78" s="30" t="e">
        <f>#REF!</f>
        <v>#REF!</v>
      </c>
      <c r="E78" s="30">
        <v>0</v>
      </c>
      <c r="F78" s="30"/>
      <c r="G78" s="30"/>
      <c r="H78" s="30"/>
      <c r="I78" s="30"/>
      <c r="J78" s="30"/>
      <c r="K78" s="30"/>
      <c r="L78" s="30"/>
      <c r="M78" s="30"/>
      <c r="N78" s="30"/>
      <c r="O78" s="30"/>
      <c r="P78" s="30"/>
      <c r="Q78" s="32"/>
      <c r="R78" s="30"/>
      <c r="S78" s="30"/>
      <c r="T78" s="30"/>
    </row>
    <row r="79" spans="1:20" s="2" customFormat="1" ht="19.5" hidden="1" customHeight="1" x14ac:dyDescent="0.25">
      <c r="A79" s="27" t="s">
        <v>62</v>
      </c>
      <c r="B79" s="19" t="s">
        <v>63</v>
      </c>
      <c r="C79" s="30" t="e">
        <f>#REF!</f>
        <v>#REF!</v>
      </c>
      <c r="D79" s="30" t="e">
        <f>#REF!</f>
        <v>#REF!</v>
      </c>
      <c r="E79" s="30">
        <v>0</v>
      </c>
      <c r="F79" s="30"/>
      <c r="G79" s="30"/>
      <c r="H79" s="30"/>
      <c r="I79" s="30"/>
      <c r="J79" s="30"/>
      <c r="K79" s="30"/>
      <c r="L79" s="30"/>
      <c r="M79" s="30"/>
      <c r="N79" s="30"/>
      <c r="O79" s="30"/>
      <c r="P79" s="30"/>
      <c r="Q79" s="32"/>
      <c r="R79" s="30"/>
      <c r="S79" s="30"/>
      <c r="T79" s="30"/>
    </row>
    <row r="80" spans="1:20" s="2" customFormat="1" hidden="1" x14ac:dyDescent="0.25">
      <c r="A80" s="13" t="s">
        <v>45</v>
      </c>
      <c r="B80" s="157" t="s">
        <v>26</v>
      </c>
      <c r="C80" s="30" t="e">
        <f>#REF!</f>
        <v>#REF!</v>
      </c>
      <c r="D80" s="30" t="e">
        <f>#REF!</f>
        <v>#REF!</v>
      </c>
      <c r="E80" s="30">
        <v>0</v>
      </c>
      <c r="F80" s="30"/>
      <c r="G80" s="30"/>
      <c r="H80" s="30"/>
      <c r="I80" s="30"/>
      <c r="J80" s="30"/>
      <c r="K80" s="30"/>
      <c r="L80" s="30"/>
      <c r="M80" s="30"/>
      <c r="N80" s="30"/>
      <c r="O80" s="30"/>
      <c r="P80" s="30"/>
      <c r="Q80" s="32"/>
      <c r="R80" s="30"/>
      <c r="S80" s="30"/>
      <c r="T80" s="30"/>
    </row>
    <row r="81" spans="1:29" s="2" customFormat="1" ht="19.5" hidden="1" customHeight="1" x14ac:dyDescent="0.25">
      <c r="A81" s="27" t="s">
        <v>59</v>
      </c>
      <c r="B81" s="19" t="s">
        <v>60</v>
      </c>
      <c r="C81" s="30" t="e">
        <f>#REF!</f>
        <v>#REF!</v>
      </c>
      <c r="D81" s="30" t="e">
        <f>#REF!</f>
        <v>#REF!</v>
      </c>
      <c r="E81" s="30">
        <v>0</v>
      </c>
      <c r="F81" s="30"/>
      <c r="G81" s="30"/>
      <c r="H81" s="30"/>
      <c r="I81" s="30"/>
      <c r="J81" s="30"/>
      <c r="K81" s="30"/>
      <c r="L81" s="30"/>
      <c r="M81" s="30"/>
      <c r="N81" s="30"/>
      <c r="O81" s="30"/>
      <c r="P81" s="30"/>
      <c r="Q81" s="32"/>
      <c r="R81" s="30"/>
      <c r="S81" s="30"/>
      <c r="T81" s="30"/>
    </row>
    <row r="82" spans="1:29" s="2" customFormat="1" ht="19.5" hidden="1" customHeight="1" x14ac:dyDescent="0.25">
      <c r="A82" s="27" t="s">
        <v>59</v>
      </c>
      <c r="B82" s="19" t="s">
        <v>61</v>
      </c>
      <c r="C82" s="30" t="e">
        <f>#REF!</f>
        <v>#REF!</v>
      </c>
      <c r="D82" s="30" t="e">
        <f>#REF!</f>
        <v>#REF!</v>
      </c>
      <c r="E82" s="30">
        <v>0</v>
      </c>
      <c r="F82" s="30"/>
      <c r="G82" s="30"/>
      <c r="H82" s="30"/>
      <c r="I82" s="30"/>
      <c r="J82" s="30"/>
      <c r="K82" s="30"/>
      <c r="L82" s="30"/>
      <c r="M82" s="30"/>
      <c r="N82" s="30"/>
      <c r="O82" s="30"/>
      <c r="P82" s="30"/>
      <c r="Q82" s="32"/>
      <c r="R82" s="30"/>
      <c r="S82" s="30"/>
      <c r="T82" s="30"/>
    </row>
    <row r="83" spans="1:29" s="2" customFormat="1" ht="19.5" hidden="1" customHeight="1" x14ac:dyDescent="0.25">
      <c r="A83" s="27" t="s">
        <v>62</v>
      </c>
      <c r="B83" s="19" t="s">
        <v>63</v>
      </c>
      <c r="C83" s="30" t="e">
        <f>#REF!</f>
        <v>#REF!</v>
      </c>
      <c r="D83" s="30" t="e">
        <f>#REF!</f>
        <v>#REF!</v>
      </c>
      <c r="E83" s="30">
        <v>0</v>
      </c>
      <c r="F83" s="30"/>
      <c r="G83" s="30"/>
      <c r="H83" s="30"/>
      <c r="I83" s="30"/>
      <c r="J83" s="30"/>
      <c r="K83" s="30"/>
      <c r="L83" s="30"/>
      <c r="M83" s="30"/>
      <c r="N83" s="30"/>
      <c r="O83" s="30"/>
      <c r="P83" s="30"/>
      <c r="Q83" s="32"/>
      <c r="R83" s="30"/>
      <c r="S83" s="30"/>
      <c r="T83" s="30"/>
    </row>
    <row r="84" spans="1:29" s="2" customFormat="1" hidden="1" x14ac:dyDescent="0.25">
      <c r="A84" s="13" t="s">
        <v>46</v>
      </c>
      <c r="B84" s="14" t="s">
        <v>27</v>
      </c>
      <c r="C84" s="30" t="e">
        <f>#REF!</f>
        <v>#REF!</v>
      </c>
      <c r="D84" s="30" t="e">
        <f>#REF!</f>
        <v>#REF!</v>
      </c>
      <c r="E84" s="30">
        <v>0</v>
      </c>
      <c r="F84" s="30"/>
      <c r="G84" s="30"/>
      <c r="H84" s="30"/>
      <c r="I84" s="30"/>
      <c r="J84" s="30"/>
      <c r="K84" s="30"/>
      <c r="L84" s="30"/>
      <c r="M84" s="30"/>
      <c r="N84" s="30"/>
      <c r="O84" s="30"/>
      <c r="P84" s="30"/>
      <c r="Q84" s="32"/>
      <c r="R84" s="30"/>
      <c r="S84" s="30"/>
      <c r="T84" s="30"/>
    </row>
    <row r="85" spans="1:29" s="2" customFormat="1" ht="19.5" hidden="1" customHeight="1" x14ac:dyDescent="0.3">
      <c r="A85" s="27" t="s">
        <v>59</v>
      </c>
      <c r="B85" s="19" t="s">
        <v>60</v>
      </c>
      <c r="C85" s="30" t="e">
        <f>#REF!</f>
        <v>#REF!</v>
      </c>
      <c r="D85" s="30" t="e">
        <f>#REF!</f>
        <v>#REF!</v>
      </c>
      <c r="E85" s="30">
        <v>0</v>
      </c>
      <c r="F85" s="30"/>
      <c r="G85" s="30"/>
      <c r="H85" s="30"/>
      <c r="I85" s="30"/>
      <c r="J85" s="30"/>
      <c r="K85" s="30"/>
      <c r="L85" s="30"/>
      <c r="M85" s="30"/>
      <c r="N85" s="30"/>
      <c r="O85" s="30"/>
      <c r="P85" s="30"/>
      <c r="Q85" s="32"/>
      <c r="R85" s="30"/>
      <c r="S85" s="30"/>
      <c r="T85" s="30"/>
      <c r="W85" s="167"/>
    </row>
    <row r="86" spans="1:29" s="2" customFormat="1" ht="18.75" hidden="1" customHeight="1" x14ac:dyDescent="0.25">
      <c r="A86" s="27" t="s">
        <v>59</v>
      </c>
      <c r="B86" s="19" t="s">
        <v>61</v>
      </c>
      <c r="C86" s="30" t="e">
        <f>#REF!</f>
        <v>#REF!</v>
      </c>
      <c r="D86" s="30" t="e">
        <f>#REF!</f>
        <v>#REF!</v>
      </c>
      <c r="E86" s="30">
        <v>0</v>
      </c>
      <c r="F86" s="30"/>
      <c r="G86" s="30"/>
      <c r="H86" s="30"/>
      <c r="I86" s="30"/>
      <c r="J86" s="30"/>
      <c r="K86" s="30"/>
      <c r="L86" s="30"/>
      <c r="M86" s="30"/>
      <c r="N86" s="30"/>
      <c r="O86" s="30"/>
      <c r="P86" s="30"/>
      <c r="Q86" s="32"/>
      <c r="R86" s="30"/>
      <c r="S86" s="30"/>
      <c r="T86" s="30"/>
    </row>
    <row r="87" spans="1:29" s="2" customFormat="1" ht="18.75" hidden="1" customHeight="1" x14ac:dyDescent="0.25">
      <c r="A87" s="27" t="s">
        <v>62</v>
      </c>
      <c r="B87" s="19" t="s">
        <v>63</v>
      </c>
      <c r="C87" s="30" t="e">
        <f>#REF!</f>
        <v>#REF!</v>
      </c>
      <c r="D87" s="30" t="e">
        <f>#REF!</f>
        <v>#REF!</v>
      </c>
      <c r="E87" s="30">
        <v>0</v>
      </c>
      <c r="F87" s="30"/>
      <c r="G87" s="30"/>
      <c r="H87" s="30"/>
      <c r="I87" s="30"/>
      <c r="J87" s="30"/>
      <c r="K87" s="30"/>
      <c r="L87" s="30"/>
      <c r="M87" s="30"/>
      <c r="N87" s="30"/>
      <c r="O87" s="30"/>
      <c r="P87" s="30"/>
      <c r="Q87" s="32"/>
      <c r="R87" s="30"/>
      <c r="S87" s="30"/>
      <c r="T87" s="30"/>
    </row>
    <row r="88" spans="1:29" s="2" customFormat="1" ht="19.5" hidden="1" customHeight="1" x14ac:dyDescent="0.25">
      <c r="A88" s="13" t="s">
        <v>47</v>
      </c>
      <c r="B88" s="44" t="s">
        <v>28</v>
      </c>
      <c r="C88" s="30" t="e">
        <f>#REF!</f>
        <v>#REF!</v>
      </c>
      <c r="D88" s="30" t="e">
        <f>#REF!</f>
        <v>#REF!</v>
      </c>
      <c r="E88" s="29"/>
      <c r="F88" s="29"/>
      <c r="G88" s="29"/>
      <c r="H88" s="29"/>
      <c r="I88" s="29"/>
      <c r="J88" s="29"/>
      <c r="K88" s="29"/>
      <c r="L88" s="29"/>
      <c r="M88" s="29"/>
      <c r="N88" s="29"/>
      <c r="O88" s="29"/>
      <c r="P88" s="29"/>
      <c r="Q88" s="32"/>
      <c r="R88" s="29"/>
      <c r="S88" s="29"/>
      <c r="T88" s="29"/>
    </row>
    <row r="89" spans="1:29" s="2" customFormat="1" ht="19.5" hidden="1" customHeight="1" x14ac:dyDescent="0.25">
      <c r="A89" s="27" t="s">
        <v>59</v>
      </c>
      <c r="B89" s="19" t="s">
        <v>60</v>
      </c>
      <c r="C89" s="30">
        <v>0</v>
      </c>
      <c r="D89" s="30">
        <v>0</v>
      </c>
      <c r="E89" s="30">
        <v>0</v>
      </c>
      <c r="F89" s="30"/>
      <c r="G89" s="30"/>
      <c r="H89" s="30"/>
      <c r="I89" s="30"/>
      <c r="J89" s="30"/>
      <c r="K89" s="30"/>
      <c r="L89" s="30"/>
      <c r="M89" s="30"/>
      <c r="N89" s="30"/>
      <c r="O89" s="30"/>
      <c r="P89" s="30"/>
      <c r="Q89" s="32"/>
      <c r="R89" s="30"/>
      <c r="S89" s="30"/>
      <c r="T89" s="30"/>
    </row>
    <row r="90" spans="1:29" s="2" customFormat="1" ht="19.5" hidden="1" customHeight="1" x14ac:dyDescent="0.25">
      <c r="A90" s="27" t="s">
        <v>59</v>
      </c>
      <c r="B90" s="19" t="s">
        <v>61</v>
      </c>
      <c r="C90" s="30" t="e">
        <f>#REF!</f>
        <v>#REF!</v>
      </c>
      <c r="D90" s="30" t="e">
        <f>#REF!</f>
        <v>#REF!</v>
      </c>
      <c r="E90" s="30">
        <v>0</v>
      </c>
      <c r="F90" s="30"/>
      <c r="G90" s="30"/>
      <c r="H90" s="30"/>
      <c r="I90" s="30"/>
      <c r="J90" s="30"/>
      <c r="K90" s="30"/>
      <c r="L90" s="30"/>
      <c r="M90" s="30"/>
      <c r="N90" s="30"/>
      <c r="O90" s="30"/>
      <c r="P90" s="30"/>
      <c r="Q90" s="32"/>
      <c r="R90" s="30"/>
      <c r="S90" s="30"/>
      <c r="T90" s="30"/>
    </row>
    <row r="91" spans="1:29" s="2" customFormat="1" ht="19.5" hidden="1" customHeight="1" x14ac:dyDescent="0.25">
      <c r="A91" s="27" t="s">
        <v>62</v>
      </c>
      <c r="B91" s="19" t="s">
        <v>63</v>
      </c>
      <c r="C91" s="30" t="e">
        <f>#REF!</f>
        <v>#REF!</v>
      </c>
      <c r="D91" s="30" t="e">
        <f>#REF!</f>
        <v>#REF!</v>
      </c>
      <c r="E91" s="30">
        <v>0</v>
      </c>
      <c r="F91" s="30"/>
      <c r="G91" s="30"/>
      <c r="H91" s="30"/>
      <c r="I91" s="30"/>
      <c r="J91" s="30"/>
      <c r="K91" s="30"/>
      <c r="L91" s="30"/>
      <c r="M91" s="30"/>
      <c r="N91" s="30"/>
      <c r="O91" s="30"/>
      <c r="P91" s="30"/>
      <c r="Q91" s="32"/>
      <c r="R91" s="30"/>
      <c r="S91" s="30"/>
      <c r="T91" s="30"/>
    </row>
    <row r="92" spans="1:29" s="2" customFormat="1" ht="17.25" hidden="1" customHeight="1" x14ac:dyDescent="0.25">
      <c r="A92" s="13" t="s">
        <v>65</v>
      </c>
      <c r="B92" s="44" t="s">
        <v>66</v>
      </c>
      <c r="C92" s="30" t="e">
        <f>#REF!</f>
        <v>#REF!</v>
      </c>
      <c r="D92" s="30" t="e">
        <f>#REF!</f>
        <v>#REF!</v>
      </c>
      <c r="E92" s="30">
        <v>0</v>
      </c>
      <c r="F92" s="30"/>
      <c r="G92" s="30"/>
      <c r="H92" s="30"/>
      <c r="I92" s="30"/>
      <c r="J92" s="30"/>
      <c r="K92" s="30"/>
      <c r="L92" s="30"/>
      <c r="M92" s="30"/>
      <c r="N92" s="30"/>
      <c r="O92" s="30"/>
      <c r="P92" s="30"/>
      <c r="Q92" s="32"/>
      <c r="R92" s="30"/>
      <c r="S92" s="30"/>
      <c r="T92" s="30"/>
    </row>
    <row r="93" spans="1:29" s="2" customFormat="1" ht="22.5" hidden="1" customHeight="1" x14ac:dyDescent="0.25">
      <c r="A93" s="13" t="s">
        <v>67</v>
      </c>
      <c r="B93" s="44" t="s">
        <v>68</v>
      </c>
      <c r="C93" s="30"/>
      <c r="D93" s="30"/>
      <c r="E93" s="30"/>
      <c r="F93" s="30"/>
      <c r="G93" s="30"/>
      <c r="H93" s="30"/>
      <c r="I93" s="30"/>
      <c r="J93" s="30"/>
      <c r="K93" s="30"/>
      <c r="L93" s="30"/>
      <c r="M93" s="30"/>
      <c r="N93" s="30"/>
      <c r="O93" s="30"/>
      <c r="P93" s="30"/>
      <c r="Q93" s="32"/>
      <c r="R93" s="30"/>
      <c r="S93" s="30"/>
      <c r="T93" s="30"/>
    </row>
    <row r="94" spans="1:29" s="2" customFormat="1" ht="44.25" hidden="1" customHeight="1" x14ac:dyDescent="0.25">
      <c r="A94" s="13" t="s">
        <v>69</v>
      </c>
      <c r="B94" s="14" t="s">
        <v>70</v>
      </c>
      <c r="C94" s="29" t="e">
        <f>C145+C204+C281+C352+#REF!+#REF!+#REF!+#REF!+#REF!+#REF!+#REF!</f>
        <v>#REF!</v>
      </c>
      <c r="D94" s="29" t="e">
        <f>D145+D204+D281+D352+#REF!+#REF!+#REF!+#REF!+#REF!+#REF!+#REF!</f>
        <v>#REF!</v>
      </c>
      <c r="E94" s="29">
        <v>0</v>
      </c>
      <c r="F94" s="29"/>
      <c r="G94" s="29"/>
      <c r="H94" s="29"/>
      <c r="I94" s="29"/>
      <c r="J94" s="29"/>
      <c r="K94" s="29"/>
      <c r="L94" s="29"/>
      <c r="M94" s="29"/>
      <c r="N94" s="29"/>
      <c r="O94" s="29"/>
      <c r="P94" s="29"/>
      <c r="Q94" s="29"/>
      <c r="R94" s="29"/>
      <c r="S94" s="29"/>
      <c r="T94" s="29"/>
    </row>
    <row r="95" spans="1:29" s="2" customFormat="1" ht="30" hidden="1" customHeight="1" x14ac:dyDescent="0.25">
      <c r="A95" s="27" t="s">
        <v>38</v>
      </c>
      <c r="B95" s="58" t="s">
        <v>19</v>
      </c>
      <c r="C95" s="30">
        <f>C145</f>
        <v>0</v>
      </c>
      <c r="D95" s="30">
        <f>D145</f>
        <v>0</v>
      </c>
      <c r="E95" s="30">
        <v>0</v>
      </c>
      <c r="F95" s="30"/>
      <c r="G95" s="30"/>
      <c r="H95" s="30"/>
      <c r="I95" s="30"/>
      <c r="J95" s="30"/>
      <c r="K95" s="30"/>
      <c r="L95" s="30"/>
      <c r="M95" s="30"/>
      <c r="N95" s="30"/>
      <c r="O95" s="30"/>
      <c r="P95" s="30"/>
      <c r="Q95" s="32"/>
      <c r="R95" s="30"/>
      <c r="S95" s="30"/>
      <c r="T95" s="30"/>
      <c r="W95" s="168"/>
      <c r="X95" s="169"/>
    </row>
    <row r="96" spans="1:29" s="2" customFormat="1" ht="34.5" hidden="1" customHeight="1" x14ac:dyDescent="0.25">
      <c r="A96" s="27" t="s">
        <v>39</v>
      </c>
      <c r="B96" s="16" t="s">
        <v>20</v>
      </c>
      <c r="C96" s="30">
        <f>C204</f>
        <v>0</v>
      </c>
      <c r="D96" s="30">
        <f>D204</f>
        <v>0</v>
      </c>
      <c r="E96" s="30">
        <v>0</v>
      </c>
      <c r="F96" s="113"/>
      <c r="G96" s="113"/>
      <c r="H96" s="113"/>
      <c r="I96" s="113"/>
      <c r="J96" s="113"/>
      <c r="K96" s="113"/>
      <c r="L96" s="113"/>
      <c r="M96" s="113"/>
      <c r="N96" s="113"/>
      <c r="O96" s="113"/>
      <c r="P96" s="113"/>
      <c r="Q96" s="480"/>
      <c r="R96" s="113"/>
      <c r="S96" s="113"/>
      <c r="T96" s="113"/>
      <c r="W96" s="168"/>
      <c r="Y96" s="169"/>
      <c r="AB96" s="170"/>
      <c r="AC96" s="32"/>
    </row>
    <row r="97" spans="1:29" s="2" customFormat="1" ht="34.5" hidden="1" customHeight="1" x14ac:dyDescent="0.25">
      <c r="A97" s="27" t="s">
        <v>40</v>
      </c>
      <c r="B97" s="19" t="s">
        <v>21</v>
      </c>
      <c r="C97" s="30">
        <f>C281</f>
        <v>0</v>
      </c>
      <c r="D97" s="30">
        <f>D281</f>
        <v>0</v>
      </c>
      <c r="E97" s="30">
        <v>0</v>
      </c>
      <c r="F97" s="116"/>
      <c r="G97" s="116"/>
      <c r="H97" s="116"/>
      <c r="I97" s="116"/>
      <c r="J97" s="116"/>
      <c r="K97" s="116"/>
      <c r="L97" s="116"/>
      <c r="M97" s="116"/>
      <c r="N97" s="116"/>
      <c r="O97" s="116"/>
      <c r="P97" s="116"/>
      <c r="Q97" s="481"/>
      <c r="R97" s="116"/>
      <c r="S97" s="116"/>
      <c r="T97" s="116"/>
      <c r="W97" s="168"/>
      <c r="Y97" s="169"/>
      <c r="AB97" s="170"/>
      <c r="AC97" s="32"/>
    </row>
    <row r="98" spans="1:29" s="2" customFormat="1" ht="34.5" hidden="1" customHeight="1" x14ac:dyDescent="0.25">
      <c r="A98" s="27" t="s">
        <v>41</v>
      </c>
      <c r="B98" s="23" t="s">
        <v>22</v>
      </c>
      <c r="C98" s="30">
        <f>C352</f>
        <v>0</v>
      </c>
      <c r="D98" s="30">
        <f>D352</f>
        <v>0</v>
      </c>
      <c r="E98" s="30">
        <v>0</v>
      </c>
      <c r="F98" s="116"/>
      <c r="G98" s="116"/>
      <c r="H98" s="116"/>
      <c r="I98" s="116"/>
      <c r="J98" s="116"/>
      <c r="K98" s="116"/>
      <c r="L98" s="116"/>
      <c r="M98" s="116"/>
      <c r="N98" s="116"/>
      <c r="O98" s="116"/>
      <c r="P98" s="116"/>
      <c r="Q98" s="481"/>
      <c r="R98" s="116"/>
      <c r="S98" s="116"/>
      <c r="T98" s="116"/>
      <c r="W98" s="168"/>
      <c r="Y98" s="169"/>
      <c r="AB98" s="170"/>
      <c r="AC98" s="32"/>
    </row>
    <row r="99" spans="1:29" s="2" customFormat="1" ht="34.5" hidden="1" customHeight="1" x14ac:dyDescent="0.25">
      <c r="A99" s="27" t="s">
        <v>42</v>
      </c>
      <c r="B99" s="16" t="s">
        <v>23</v>
      </c>
      <c r="C99" s="30" t="e">
        <f>#REF!</f>
        <v>#REF!</v>
      </c>
      <c r="D99" s="30" t="e">
        <f>#REF!</f>
        <v>#REF!</v>
      </c>
      <c r="E99" s="30">
        <v>0</v>
      </c>
      <c r="F99" s="116"/>
      <c r="G99" s="116"/>
      <c r="H99" s="116"/>
      <c r="I99" s="116"/>
      <c r="J99" s="116"/>
      <c r="K99" s="116"/>
      <c r="L99" s="116"/>
      <c r="M99" s="116"/>
      <c r="N99" s="116"/>
      <c r="O99" s="116"/>
      <c r="P99" s="116"/>
      <c r="Q99" s="481"/>
      <c r="R99" s="116"/>
      <c r="S99" s="116"/>
      <c r="T99" s="116"/>
      <c r="W99" s="168"/>
      <c r="Y99" s="169"/>
      <c r="AB99" s="170"/>
      <c r="AC99" s="32"/>
    </row>
    <row r="100" spans="1:29" s="2" customFormat="1" ht="34.5" hidden="1" customHeight="1" x14ac:dyDescent="0.25">
      <c r="A100" s="27" t="s">
        <v>43</v>
      </c>
      <c r="B100" s="19" t="s">
        <v>24</v>
      </c>
      <c r="C100" s="30" t="e">
        <f>#REF!</f>
        <v>#REF!</v>
      </c>
      <c r="D100" s="30" t="e">
        <f>#REF!</f>
        <v>#REF!</v>
      </c>
      <c r="E100" s="30">
        <v>0</v>
      </c>
      <c r="F100" s="116"/>
      <c r="G100" s="116"/>
      <c r="H100" s="116"/>
      <c r="I100" s="116"/>
      <c r="J100" s="116"/>
      <c r="K100" s="116"/>
      <c r="L100" s="116"/>
      <c r="M100" s="116"/>
      <c r="N100" s="116"/>
      <c r="O100" s="116"/>
      <c r="P100" s="116"/>
      <c r="Q100" s="481"/>
      <c r="R100" s="116"/>
      <c r="S100" s="116"/>
      <c r="T100" s="116"/>
      <c r="W100" s="168"/>
      <c r="Y100" s="169"/>
      <c r="AB100" s="170"/>
      <c r="AC100" s="32"/>
    </row>
    <row r="101" spans="1:29" s="2" customFormat="1" ht="34.5" hidden="1" customHeight="1" x14ac:dyDescent="0.25">
      <c r="A101" s="27" t="s">
        <v>44</v>
      </c>
      <c r="B101" s="23" t="s">
        <v>25</v>
      </c>
      <c r="C101" s="30" t="e">
        <f>#REF!</f>
        <v>#REF!</v>
      </c>
      <c r="D101" s="30" t="e">
        <f>#REF!</f>
        <v>#REF!</v>
      </c>
      <c r="E101" s="30">
        <v>0</v>
      </c>
      <c r="F101" s="116"/>
      <c r="G101" s="116"/>
      <c r="H101" s="116"/>
      <c r="I101" s="116"/>
      <c r="J101" s="116"/>
      <c r="K101" s="116"/>
      <c r="L101" s="116"/>
      <c r="M101" s="116"/>
      <c r="N101" s="116"/>
      <c r="O101" s="116"/>
      <c r="P101" s="116"/>
      <c r="Q101" s="481"/>
      <c r="R101" s="116"/>
      <c r="S101" s="116"/>
      <c r="T101" s="116"/>
      <c r="W101" s="168"/>
      <c r="Y101" s="169"/>
      <c r="AB101" s="170"/>
      <c r="AC101" s="32"/>
    </row>
    <row r="102" spans="1:29" s="2" customFormat="1" ht="34.5" hidden="1" customHeight="1" x14ac:dyDescent="0.25">
      <c r="A102" s="27" t="s">
        <v>45</v>
      </c>
      <c r="B102" s="171" t="s">
        <v>26</v>
      </c>
      <c r="C102" s="30" t="e">
        <f>#REF!</f>
        <v>#REF!</v>
      </c>
      <c r="D102" s="30" t="e">
        <f>#REF!</f>
        <v>#REF!</v>
      </c>
      <c r="E102" s="30">
        <v>0</v>
      </c>
      <c r="F102" s="116"/>
      <c r="G102" s="116"/>
      <c r="H102" s="116"/>
      <c r="I102" s="116"/>
      <c r="J102" s="116"/>
      <c r="K102" s="116"/>
      <c r="L102" s="116"/>
      <c r="M102" s="116"/>
      <c r="N102" s="116"/>
      <c r="O102" s="116"/>
      <c r="P102" s="116"/>
      <c r="Q102" s="481"/>
      <c r="R102" s="116"/>
      <c r="S102" s="116"/>
      <c r="T102" s="116"/>
      <c r="W102" s="168"/>
      <c r="Y102" s="169"/>
      <c r="AB102" s="170"/>
      <c r="AC102" s="32"/>
    </row>
    <row r="103" spans="1:29" s="2" customFormat="1" ht="34.5" hidden="1" customHeight="1" x14ac:dyDescent="0.25">
      <c r="A103" s="27" t="s">
        <v>46</v>
      </c>
      <c r="B103" s="19" t="s">
        <v>27</v>
      </c>
      <c r="C103" s="30" t="e">
        <f>#REF!</f>
        <v>#REF!</v>
      </c>
      <c r="D103" s="30" t="e">
        <f>#REF!</f>
        <v>#REF!</v>
      </c>
      <c r="E103" s="30">
        <v>0</v>
      </c>
      <c r="F103" s="116"/>
      <c r="G103" s="116"/>
      <c r="H103" s="116"/>
      <c r="I103" s="116"/>
      <c r="J103" s="116"/>
      <c r="K103" s="116"/>
      <c r="L103" s="116"/>
      <c r="M103" s="116"/>
      <c r="N103" s="116"/>
      <c r="O103" s="116"/>
      <c r="P103" s="116"/>
      <c r="Q103" s="481"/>
      <c r="R103" s="116"/>
      <c r="S103" s="116"/>
      <c r="T103" s="116"/>
      <c r="W103" s="168"/>
      <c r="Y103" s="169"/>
      <c r="AB103" s="170"/>
      <c r="AC103" s="32"/>
    </row>
    <row r="104" spans="1:29" s="2" customFormat="1" ht="32.25" hidden="1" customHeight="1" x14ac:dyDescent="0.25">
      <c r="A104" s="27" t="s">
        <v>47</v>
      </c>
      <c r="B104" s="16" t="s">
        <v>28</v>
      </c>
      <c r="C104" s="29" t="e">
        <f>#REF!</f>
        <v>#REF!</v>
      </c>
      <c r="D104" s="29" t="e">
        <f>#REF!</f>
        <v>#REF!</v>
      </c>
      <c r="E104" s="29">
        <v>0</v>
      </c>
      <c r="F104" s="117"/>
      <c r="G104" s="117"/>
      <c r="H104" s="117"/>
      <c r="I104" s="117"/>
      <c r="J104" s="117"/>
      <c r="K104" s="117"/>
      <c r="L104" s="117"/>
      <c r="M104" s="117"/>
      <c r="N104" s="117"/>
      <c r="O104" s="117"/>
      <c r="P104" s="117"/>
      <c r="Q104" s="481"/>
      <c r="R104" s="117"/>
      <c r="S104" s="117"/>
      <c r="T104" s="117"/>
      <c r="U104" s="172"/>
      <c r="V104" s="172"/>
      <c r="W104" s="168"/>
      <c r="Y104" s="169"/>
      <c r="AB104" s="173"/>
    </row>
    <row r="105" spans="1:29" s="2" customFormat="1" ht="20.25" hidden="1" customHeight="1" x14ac:dyDescent="0.25">
      <c r="A105" s="27" t="s">
        <v>65</v>
      </c>
      <c r="B105" s="16" t="s">
        <v>66</v>
      </c>
      <c r="C105" s="30" t="e">
        <f>#REF!</f>
        <v>#REF!</v>
      </c>
      <c r="D105" s="30" t="e">
        <f>#REF!</f>
        <v>#REF!</v>
      </c>
      <c r="E105" s="30">
        <v>0</v>
      </c>
      <c r="F105" s="30"/>
      <c r="G105" s="30"/>
      <c r="H105" s="30"/>
      <c r="I105" s="30"/>
      <c r="J105" s="30"/>
      <c r="K105" s="30"/>
      <c r="L105" s="30"/>
      <c r="M105" s="30"/>
      <c r="N105" s="30"/>
      <c r="O105" s="30"/>
      <c r="P105" s="30"/>
      <c r="Q105" s="32"/>
      <c r="R105" s="30"/>
      <c r="S105" s="30"/>
      <c r="T105" s="30"/>
      <c r="U105" s="168"/>
      <c r="V105" s="168"/>
      <c r="W105" s="168"/>
      <c r="X105" s="169"/>
      <c r="Y105" s="169"/>
    </row>
    <row r="106" spans="1:29" s="2" customFormat="1" ht="27" hidden="1" customHeight="1" x14ac:dyDescent="0.25">
      <c r="A106" s="13" t="s">
        <v>71</v>
      </c>
      <c r="B106" s="44" t="s">
        <v>33</v>
      </c>
      <c r="C106" s="29">
        <v>28700</v>
      </c>
      <c r="D106" s="29">
        <v>28700</v>
      </c>
      <c r="E106" s="30"/>
      <c r="F106" s="30"/>
      <c r="G106" s="30"/>
      <c r="H106" s="30"/>
      <c r="I106" s="30"/>
      <c r="J106" s="30"/>
      <c r="K106" s="30"/>
      <c r="L106" s="30"/>
      <c r="M106" s="30"/>
      <c r="N106" s="30"/>
      <c r="O106" s="30"/>
      <c r="P106" s="30"/>
      <c r="Q106" s="32"/>
      <c r="R106" s="30"/>
      <c r="S106" s="30"/>
      <c r="T106" s="30"/>
      <c r="X106" s="169"/>
      <c r="Y106" s="169"/>
    </row>
    <row r="107" spans="1:29" s="2" customFormat="1" ht="50.25" hidden="1" customHeight="1" x14ac:dyDescent="0.25">
      <c r="A107" s="13" t="s">
        <v>69</v>
      </c>
      <c r="B107" s="14" t="s">
        <v>72</v>
      </c>
      <c r="C107" s="29">
        <v>68000</v>
      </c>
      <c r="D107" s="29">
        <v>68000</v>
      </c>
      <c r="E107" s="29">
        <v>0</v>
      </c>
      <c r="F107" s="29"/>
      <c r="G107" s="29"/>
      <c r="H107" s="29"/>
      <c r="I107" s="29"/>
      <c r="J107" s="29"/>
      <c r="K107" s="29"/>
      <c r="L107" s="29"/>
      <c r="M107" s="29"/>
      <c r="N107" s="29"/>
      <c r="O107" s="29"/>
      <c r="P107" s="29"/>
      <c r="Q107" s="32"/>
      <c r="R107" s="29"/>
      <c r="S107" s="29"/>
      <c r="T107" s="29"/>
    </row>
    <row r="108" spans="1:29" s="2" customFormat="1" ht="51" hidden="1" customHeight="1" x14ac:dyDescent="0.25">
      <c r="A108" s="13" t="s">
        <v>71</v>
      </c>
      <c r="B108" s="14" t="s">
        <v>73</v>
      </c>
      <c r="C108" s="29" t="e">
        <f>C157+C225+#REF!+#REF!+#REF!+#REF!+#REF!+#REF!+#REF!+#REF!</f>
        <v>#REF!</v>
      </c>
      <c r="D108" s="29" t="e">
        <f>D157+D225+#REF!+#REF!+#REF!+#REF!+#REF!+#REF!+#REF!+#REF!</f>
        <v>#REF!</v>
      </c>
      <c r="E108" s="29">
        <v>0</v>
      </c>
      <c r="F108" s="29"/>
      <c r="G108" s="29"/>
      <c r="H108" s="29"/>
      <c r="I108" s="29"/>
      <c r="J108" s="29"/>
      <c r="K108" s="29"/>
      <c r="L108" s="29"/>
      <c r="M108" s="29"/>
      <c r="N108" s="29"/>
      <c r="O108" s="29"/>
      <c r="P108" s="29"/>
      <c r="Q108" s="32"/>
      <c r="R108" s="29"/>
      <c r="S108" s="29"/>
      <c r="T108" s="29"/>
    </row>
    <row r="109" spans="1:29" s="2" customFormat="1" ht="32.25" hidden="1" customHeight="1" x14ac:dyDescent="0.25">
      <c r="A109" s="27" t="s">
        <v>38</v>
      </c>
      <c r="B109" s="58" t="s">
        <v>19</v>
      </c>
      <c r="C109" s="30">
        <f>C157</f>
        <v>0</v>
      </c>
      <c r="D109" s="30">
        <f>D157</f>
        <v>0</v>
      </c>
      <c r="E109" s="30">
        <v>0</v>
      </c>
      <c r="F109" s="30"/>
      <c r="G109" s="30"/>
      <c r="H109" s="30"/>
      <c r="I109" s="30"/>
      <c r="J109" s="30"/>
      <c r="K109" s="30"/>
      <c r="L109" s="30"/>
      <c r="M109" s="30"/>
      <c r="N109" s="30"/>
      <c r="O109" s="30"/>
      <c r="P109" s="30"/>
      <c r="Q109" s="32"/>
      <c r="R109" s="30"/>
      <c r="S109" s="30"/>
      <c r="T109" s="30"/>
      <c r="U109" s="252"/>
      <c r="V109" s="252"/>
      <c r="W109" s="32"/>
      <c r="X109" s="32"/>
      <c r="Y109" s="32"/>
    </row>
    <row r="110" spans="1:29" s="2" customFormat="1" ht="26.25" hidden="1" customHeight="1" x14ac:dyDescent="0.25">
      <c r="A110" s="27" t="s">
        <v>39</v>
      </c>
      <c r="B110" s="16" t="s">
        <v>20</v>
      </c>
      <c r="C110" s="30">
        <f>C225</f>
        <v>0</v>
      </c>
      <c r="D110" s="30">
        <f>D225</f>
        <v>0</v>
      </c>
      <c r="E110" s="30">
        <v>0</v>
      </c>
      <c r="F110" s="30"/>
      <c r="G110" s="30"/>
      <c r="H110" s="30"/>
      <c r="I110" s="30"/>
      <c r="J110" s="30"/>
      <c r="K110" s="30"/>
      <c r="L110" s="30"/>
      <c r="M110" s="30"/>
      <c r="N110" s="30"/>
      <c r="O110" s="30"/>
      <c r="P110" s="30"/>
      <c r="Q110" s="32"/>
      <c r="R110" s="30"/>
      <c r="S110" s="30"/>
      <c r="T110" s="30"/>
      <c r="U110" s="253"/>
      <c r="V110" s="253"/>
      <c r="W110" s="32"/>
      <c r="X110" s="32"/>
      <c r="Y110" s="32"/>
    </row>
    <row r="111" spans="1:29" s="2" customFormat="1" ht="38.25" hidden="1" customHeight="1" x14ac:dyDescent="0.25">
      <c r="A111" s="27" t="s">
        <v>40</v>
      </c>
      <c r="B111" s="19" t="s">
        <v>21</v>
      </c>
      <c r="C111" s="30" t="e">
        <f>#REF!</f>
        <v>#REF!</v>
      </c>
      <c r="D111" s="30" t="e">
        <f>#REF!</f>
        <v>#REF!</v>
      </c>
      <c r="E111" s="30">
        <v>0</v>
      </c>
      <c r="F111" s="30"/>
      <c r="G111" s="30"/>
      <c r="H111" s="30"/>
      <c r="I111" s="30"/>
      <c r="J111" s="30"/>
      <c r="K111" s="30"/>
      <c r="L111" s="30"/>
      <c r="M111" s="30"/>
      <c r="N111" s="30"/>
      <c r="O111" s="30"/>
      <c r="P111" s="30"/>
      <c r="Q111" s="32"/>
      <c r="R111" s="30"/>
      <c r="S111" s="30"/>
      <c r="T111" s="30"/>
      <c r="U111" s="253"/>
      <c r="V111" s="253"/>
      <c r="W111" s="32"/>
      <c r="X111" s="32"/>
      <c r="Y111" s="32"/>
    </row>
    <row r="112" spans="1:29" s="2" customFormat="1" ht="38.25" hidden="1" customHeight="1" x14ac:dyDescent="0.25">
      <c r="A112" s="27" t="s">
        <v>41</v>
      </c>
      <c r="B112" s="23" t="s">
        <v>22</v>
      </c>
      <c r="C112" s="30" t="e">
        <f>#REF!</f>
        <v>#REF!</v>
      </c>
      <c r="D112" s="30" t="e">
        <f>#REF!</f>
        <v>#REF!</v>
      </c>
      <c r="E112" s="30">
        <v>0</v>
      </c>
      <c r="F112" s="30"/>
      <c r="G112" s="30"/>
      <c r="H112" s="30"/>
      <c r="I112" s="30"/>
      <c r="J112" s="30"/>
      <c r="K112" s="30"/>
      <c r="L112" s="30"/>
      <c r="M112" s="30"/>
      <c r="N112" s="30"/>
      <c r="O112" s="30"/>
      <c r="P112" s="30"/>
      <c r="Q112" s="32"/>
      <c r="R112" s="30"/>
      <c r="S112" s="30"/>
      <c r="T112" s="30"/>
      <c r="U112" s="253"/>
      <c r="V112" s="253"/>
      <c r="W112" s="32"/>
      <c r="X112" s="32"/>
      <c r="Y112" s="32"/>
    </row>
    <row r="113" spans="1:25" s="2" customFormat="1" ht="38.25" hidden="1" customHeight="1" x14ac:dyDescent="0.25">
      <c r="A113" s="27" t="s">
        <v>42</v>
      </c>
      <c r="B113" s="16" t="s">
        <v>23</v>
      </c>
      <c r="C113" s="30" t="e">
        <f>#REF!</f>
        <v>#REF!</v>
      </c>
      <c r="D113" s="30" t="e">
        <f>#REF!</f>
        <v>#REF!</v>
      </c>
      <c r="E113" s="30">
        <v>0</v>
      </c>
      <c r="F113" s="30"/>
      <c r="G113" s="30"/>
      <c r="H113" s="30"/>
      <c r="I113" s="30"/>
      <c r="J113" s="30"/>
      <c r="K113" s="30"/>
      <c r="L113" s="30"/>
      <c r="M113" s="30"/>
      <c r="N113" s="30"/>
      <c r="O113" s="30"/>
      <c r="P113" s="30"/>
      <c r="Q113" s="32"/>
      <c r="R113" s="30"/>
      <c r="S113" s="30"/>
      <c r="T113" s="30"/>
      <c r="U113" s="254"/>
      <c r="V113" s="254"/>
      <c r="W113" s="32"/>
      <c r="X113" s="32"/>
      <c r="Y113" s="32"/>
    </row>
    <row r="114" spans="1:25" s="2" customFormat="1" ht="38.25" hidden="1" customHeight="1" x14ac:dyDescent="0.25">
      <c r="A114" s="27" t="s">
        <v>43</v>
      </c>
      <c r="B114" s="19" t="s">
        <v>24</v>
      </c>
      <c r="C114" s="30" t="e">
        <f>#REF!</f>
        <v>#REF!</v>
      </c>
      <c r="D114" s="30" t="e">
        <f>#REF!</f>
        <v>#REF!</v>
      </c>
      <c r="E114" s="30">
        <v>0</v>
      </c>
      <c r="F114" s="30"/>
      <c r="G114" s="30"/>
      <c r="H114" s="30"/>
      <c r="I114" s="30"/>
      <c r="J114" s="30"/>
      <c r="K114" s="30"/>
      <c r="L114" s="30"/>
      <c r="M114" s="30"/>
      <c r="N114" s="30"/>
      <c r="O114" s="30"/>
      <c r="P114" s="30"/>
      <c r="Q114" s="32"/>
      <c r="R114" s="30"/>
      <c r="S114" s="30"/>
      <c r="T114" s="30"/>
      <c r="U114" s="32"/>
      <c r="V114" s="32"/>
      <c r="W114" s="32"/>
      <c r="X114" s="32"/>
      <c r="Y114" s="32"/>
    </row>
    <row r="115" spans="1:25" s="2" customFormat="1" ht="38.25" hidden="1" customHeight="1" x14ac:dyDescent="0.25">
      <c r="A115" s="27" t="s">
        <v>44</v>
      </c>
      <c r="B115" s="23" t="s">
        <v>25</v>
      </c>
      <c r="C115" s="30" t="e">
        <f>#REF!</f>
        <v>#REF!</v>
      </c>
      <c r="D115" s="30" t="e">
        <f>#REF!</f>
        <v>#REF!</v>
      </c>
      <c r="E115" s="30">
        <v>0</v>
      </c>
      <c r="F115" s="113"/>
      <c r="G115" s="113"/>
      <c r="H115" s="113"/>
      <c r="I115" s="113"/>
      <c r="J115" s="113"/>
      <c r="K115" s="113"/>
      <c r="L115" s="113"/>
      <c r="M115" s="113"/>
      <c r="N115" s="113"/>
      <c r="O115" s="113"/>
      <c r="P115" s="113"/>
      <c r="Q115" s="480"/>
      <c r="R115" s="113"/>
      <c r="S115" s="113"/>
      <c r="T115" s="113"/>
      <c r="U115" s="252"/>
      <c r="V115" s="252"/>
      <c r="W115" s="32"/>
      <c r="X115" s="32"/>
      <c r="Y115" s="32"/>
    </row>
    <row r="116" spans="1:25" s="2" customFormat="1" ht="38.25" hidden="1" customHeight="1" x14ac:dyDescent="0.25">
      <c r="A116" s="27" t="s">
        <v>45</v>
      </c>
      <c r="B116" s="171" t="s">
        <v>26</v>
      </c>
      <c r="C116" s="30" t="e">
        <f>#REF!</f>
        <v>#REF!</v>
      </c>
      <c r="D116" s="30" t="e">
        <f>#REF!</f>
        <v>#REF!</v>
      </c>
      <c r="E116" s="30">
        <v>0</v>
      </c>
      <c r="F116" s="116"/>
      <c r="G116" s="116"/>
      <c r="H116" s="116"/>
      <c r="I116" s="116"/>
      <c r="J116" s="116"/>
      <c r="K116" s="116"/>
      <c r="L116" s="116"/>
      <c r="M116" s="116"/>
      <c r="N116" s="116"/>
      <c r="O116" s="116"/>
      <c r="P116" s="116"/>
      <c r="Q116" s="481"/>
      <c r="R116" s="116"/>
      <c r="S116" s="116"/>
      <c r="T116" s="116"/>
      <c r="U116" s="253"/>
      <c r="V116" s="253"/>
      <c r="W116" s="32"/>
      <c r="X116" s="32"/>
      <c r="Y116" s="32"/>
    </row>
    <row r="117" spans="1:25" s="2" customFormat="1" ht="38.25" hidden="1" customHeight="1" x14ac:dyDescent="0.25">
      <c r="A117" s="27" t="s">
        <v>46</v>
      </c>
      <c r="B117" s="19" t="s">
        <v>27</v>
      </c>
      <c r="C117" s="30" t="e">
        <f>#REF!</f>
        <v>#REF!</v>
      </c>
      <c r="D117" s="30" t="e">
        <f>#REF!</f>
        <v>#REF!</v>
      </c>
      <c r="E117" s="30">
        <v>0</v>
      </c>
      <c r="F117" s="116"/>
      <c r="G117" s="116"/>
      <c r="H117" s="116"/>
      <c r="I117" s="116"/>
      <c r="J117" s="116"/>
      <c r="K117" s="116"/>
      <c r="L117" s="116"/>
      <c r="M117" s="116"/>
      <c r="N117" s="116"/>
      <c r="O117" s="116"/>
      <c r="P117" s="116"/>
      <c r="Q117" s="481"/>
      <c r="R117" s="116"/>
      <c r="S117" s="116"/>
      <c r="T117" s="116"/>
      <c r="U117" s="253"/>
      <c r="V117" s="253"/>
      <c r="W117" s="32"/>
      <c r="X117" s="32"/>
      <c r="Y117" s="32"/>
    </row>
    <row r="118" spans="1:25" s="2" customFormat="1" ht="38.25" hidden="1" customHeight="1" x14ac:dyDescent="0.25">
      <c r="A118" s="27" t="s">
        <v>47</v>
      </c>
      <c r="B118" s="16" t="s">
        <v>28</v>
      </c>
      <c r="C118" s="30" t="e">
        <f>#REF!</f>
        <v>#REF!</v>
      </c>
      <c r="D118" s="30" t="e">
        <f>#REF!</f>
        <v>#REF!</v>
      </c>
      <c r="E118" s="30">
        <v>0</v>
      </c>
      <c r="F118" s="120"/>
      <c r="G118" s="120"/>
      <c r="H118" s="120"/>
      <c r="I118" s="120"/>
      <c r="J118" s="120"/>
      <c r="K118" s="120"/>
      <c r="L118" s="120"/>
      <c r="M118" s="120"/>
      <c r="N118" s="120"/>
      <c r="O118" s="120"/>
      <c r="P118" s="120"/>
      <c r="Q118" s="482"/>
      <c r="R118" s="120"/>
      <c r="S118" s="120"/>
      <c r="T118" s="120"/>
      <c r="U118" s="254"/>
      <c r="V118" s="254"/>
      <c r="W118" s="32"/>
      <c r="X118" s="32"/>
      <c r="Y118" s="32"/>
    </row>
    <row r="119" spans="1:25" s="2" customFormat="1" ht="73.5" hidden="1" customHeight="1" x14ac:dyDescent="0.25">
      <c r="A119" s="13" t="s">
        <v>74</v>
      </c>
      <c r="B119" s="14" t="s">
        <v>75</v>
      </c>
      <c r="C119" s="29" t="e">
        <f>C158+C230+#REF!+#REF!+#REF!+#REF!+#REF!+#REF!+#REF!+#REF!</f>
        <v>#REF!</v>
      </c>
      <c r="D119" s="29" t="e">
        <f>D158+D230+#REF!+#REF!+#REF!+#REF!+#REF!+#REF!+#REF!+#REF!</f>
        <v>#REF!</v>
      </c>
      <c r="E119" s="29">
        <v>0</v>
      </c>
      <c r="F119" s="29"/>
      <c r="G119" s="29"/>
      <c r="H119" s="29"/>
      <c r="I119" s="29"/>
      <c r="J119" s="29"/>
      <c r="K119" s="29"/>
      <c r="L119" s="29"/>
      <c r="M119" s="29"/>
      <c r="N119" s="29"/>
      <c r="O119" s="29"/>
      <c r="P119" s="29"/>
      <c r="Q119" s="32"/>
      <c r="R119" s="29"/>
      <c r="S119" s="29"/>
      <c r="T119" s="29"/>
    </row>
    <row r="120" spans="1:25" s="1" customFormat="1" ht="43.5" customHeight="1" x14ac:dyDescent="0.25">
      <c r="A120" s="9" t="s">
        <v>78</v>
      </c>
      <c r="B120" s="11" t="s">
        <v>19</v>
      </c>
      <c r="C120" s="10">
        <f>C121+C131+C132+C147+C159+C160+C158</f>
        <v>122023</v>
      </c>
      <c r="D120" s="10">
        <f>D121+D131+D132+D147+D159+D160+D158</f>
        <v>87446</v>
      </c>
      <c r="E120" s="10">
        <f>E121+E131+E132+E147+E159+E160+E158</f>
        <v>32174</v>
      </c>
      <c r="F120" s="10">
        <f>F121+F131+F132+F147+F159+F160+F158</f>
        <v>36500</v>
      </c>
      <c r="G120" s="10">
        <f>G121+G131+G132+G147+G159+G160+G158</f>
        <v>0</v>
      </c>
      <c r="H120" s="10"/>
      <c r="I120" s="10"/>
      <c r="J120" s="10"/>
      <c r="K120" s="10"/>
      <c r="L120" s="10"/>
      <c r="M120" s="10"/>
      <c r="N120" s="10"/>
      <c r="O120" s="10"/>
      <c r="P120" s="10"/>
      <c r="Q120" s="11"/>
      <c r="R120" s="10"/>
      <c r="S120" s="10"/>
      <c r="T120" s="10">
        <f>H120-F120</f>
        <v>-36500</v>
      </c>
      <c r="U120" s="12"/>
      <c r="V120" s="12"/>
      <c r="W120" s="12"/>
    </row>
    <row r="121" spans="1:25" s="3" customFormat="1" ht="69" customHeight="1" x14ac:dyDescent="0.25">
      <c r="A121" s="48" t="s">
        <v>36</v>
      </c>
      <c r="B121" s="49" t="s">
        <v>37</v>
      </c>
      <c r="C121" s="236">
        <f>C122+C130</f>
        <v>15796</v>
      </c>
      <c r="D121" s="236">
        <f>D122+D130</f>
        <v>13756</v>
      </c>
      <c r="E121" s="236">
        <f>E122+E130</f>
        <v>0</v>
      </c>
      <c r="F121" s="236">
        <f>F122+F130</f>
        <v>0</v>
      </c>
      <c r="G121" s="236">
        <f>G122+G130</f>
        <v>0</v>
      </c>
      <c r="H121" s="236"/>
      <c r="I121" s="236"/>
      <c r="J121" s="236"/>
      <c r="K121" s="236"/>
      <c r="L121" s="236"/>
      <c r="M121" s="236"/>
      <c r="N121" s="236"/>
      <c r="O121" s="236"/>
      <c r="P121" s="236"/>
      <c r="Q121" s="50"/>
      <c r="R121" s="236"/>
      <c r="S121" s="236"/>
      <c r="T121" s="236"/>
      <c r="U121" s="237"/>
      <c r="V121" s="237"/>
      <c r="W121" s="237"/>
    </row>
    <row r="122" spans="1:25" s="2" customFormat="1" ht="36" customHeight="1" x14ac:dyDescent="0.25">
      <c r="A122" s="13" t="s">
        <v>79</v>
      </c>
      <c r="B122" s="14" t="s">
        <v>80</v>
      </c>
      <c r="C122" s="15">
        <f>SUM(C123:C129)</f>
        <v>11200</v>
      </c>
      <c r="D122" s="15">
        <f>SUM(D123:D129)</f>
        <v>9160</v>
      </c>
      <c r="E122" s="15">
        <f>SUM(E123:E129)</f>
        <v>0</v>
      </c>
      <c r="F122" s="15"/>
      <c r="G122" s="15"/>
      <c r="H122" s="15"/>
      <c r="I122" s="15"/>
      <c r="J122" s="15"/>
      <c r="K122" s="15"/>
      <c r="L122" s="15"/>
      <c r="M122" s="15"/>
      <c r="N122" s="15"/>
      <c r="O122" s="15"/>
      <c r="P122" s="15"/>
      <c r="Q122" s="16"/>
      <c r="R122" s="15"/>
      <c r="S122" s="15"/>
      <c r="T122" s="15"/>
      <c r="U122" s="17"/>
      <c r="V122" s="17"/>
      <c r="W122" s="17"/>
    </row>
    <row r="123" spans="1:25" s="2" customFormat="1" ht="36" customHeight="1" x14ac:dyDescent="0.25">
      <c r="A123" s="18">
        <v>4</v>
      </c>
      <c r="B123" s="23" t="s">
        <v>81</v>
      </c>
      <c r="C123" s="20">
        <v>1100</v>
      </c>
      <c r="D123" s="20">
        <v>1100</v>
      </c>
      <c r="E123" s="20"/>
      <c r="F123" s="20"/>
      <c r="G123" s="20"/>
      <c r="H123" s="20"/>
      <c r="I123" s="20"/>
      <c r="J123" s="20"/>
      <c r="K123" s="20"/>
      <c r="L123" s="20"/>
      <c r="M123" s="20"/>
      <c r="N123" s="20"/>
      <c r="O123" s="20"/>
      <c r="P123" s="20"/>
      <c r="Q123" s="16"/>
      <c r="R123" s="21">
        <v>1</v>
      </c>
      <c r="S123" s="20"/>
      <c r="T123" s="20"/>
      <c r="U123" s="17"/>
      <c r="V123" s="17"/>
      <c r="W123" s="17"/>
    </row>
    <row r="124" spans="1:25" s="2" customFormat="1" ht="36" customHeight="1" x14ac:dyDescent="0.25">
      <c r="A124" s="18">
        <v>5</v>
      </c>
      <c r="B124" s="23" t="s">
        <v>82</v>
      </c>
      <c r="C124" s="20">
        <v>1100</v>
      </c>
      <c r="D124" s="20">
        <v>1100</v>
      </c>
      <c r="E124" s="20"/>
      <c r="F124" s="20"/>
      <c r="G124" s="20"/>
      <c r="H124" s="20"/>
      <c r="I124" s="20"/>
      <c r="J124" s="20"/>
      <c r="K124" s="20"/>
      <c r="L124" s="20"/>
      <c r="M124" s="20"/>
      <c r="N124" s="20"/>
      <c r="O124" s="20"/>
      <c r="P124" s="20"/>
      <c r="Q124" s="16"/>
      <c r="R124" s="21">
        <v>1</v>
      </c>
      <c r="S124" s="20"/>
      <c r="T124" s="20"/>
      <c r="U124" s="17"/>
      <c r="V124" s="17"/>
      <c r="W124" s="17"/>
    </row>
    <row r="125" spans="1:25" s="2" customFormat="1" ht="36" customHeight="1" x14ac:dyDescent="0.25">
      <c r="A125" s="18">
        <v>10</v>
      </c>
      <c r="B125" s="23" t="s">
        <v>83</v>
      </c>
      <c r="C125" s="20">
        <v>1500</v>
      </c>
      <c r="D125" s="20">
        <v>1500</v>
      </c>
      <c r="E125" s="20"/>
      <c r="F125" s="20"/>
      <c r="G125" s="20"/>
      <c r="H125" s="20"/>
      <c r="I125" s="20"/>
      <c r="J125" s="20"/>
      <c r="K125" s="20"/>
      <c r="L125" s="20"/>
      <c r="M125" s="20"/>
      <c r="N125" s="20"/>
      <c r="O125" s="20"/>
      <c r="P125" s="20"/>
      <c r="Q125" s="22"/>
      <c r="R125" s="21"/>
      <c r="S125" s="20"/>
      <c r="T125" s="20"/>
      <c r="U125" s="17"/>
      <c r="V125" s="17"/>
      <c r="W125" s="17"/>
    </row>
    <row r="126" spans="1:25" s="2" customFormat="1" ht="36" customHeight="1" x14ac:dyDescent="0.25">
      <c r="A126" s="18">
        <v>11</v>
      </c>
      <c r="B126" s="23" t="s">
        <v>84</v>
      </c>
      <c r="C126" s="20">
        <v>1500</v>
      </c>
      <c r="D126" s="20">
        <v>1500</v>
      </c>
      <c r="E126" s="20"/>
      <c r="F126" s="20"/>
      <c r="G126" s="20"/>
      <c r="H126" s="20"/>
      <c r="I126" s="20"/>
      <c r="J126" s="20"/>
      <c r="K126" s="20"/>
      <c r="L126" s="20"/>
      <c r="M126" s="20"/>
      <c r="N126" s="20"/>
      <c r="O126" s="20"/>
      <c r="P126" s="20"/>
      <c r="Q126" s="22"/>
      <c r="R126" s="21"/>
      <c r="S126" s="20"/>
      <c r="T126" s="20"/>
      <c r="U126" s="17"/>
      <c r="V126" s="17"/>
      <c r="W126" s="17"/>
    </row>
    <row r="127" spans="1:25" s="2" customFormat="1" ht="36" customHeight="1" x14ac:dyDescent="0.25">
      <c r="A127" s="18">
        <v>12</v>
      </c>
      <c r="B127" s="23" t="s">
        <v>85</v>
      </c>
      <c r="C127" s="20">
        <v>1500</v>
      </c>
      <c r="D127" s="20">
        <v>1000</v>
      </c>
      <c r="E127" s="20"/>
      <c r="F127" s="20"/>
      <c r="G127" s="20"/>
      <c r="H127" s="20"/>
      <c r="I127" s="20"/>
      <c r="J127" s="20"/>
      <c r="K127" s="20"/>
      <c r="L127" s="20"/>
      <c r="M127" s="20"/>
      <c r="N127" s="20"/>
      <c r="O127" s="20"/>
      <c r="P127" s="20"/>
      <c r="Q127" s="22"/>
      <c r="R127" s="21"/>
      <c r="S127" s="20"/>
      <c r="T127" s="20"/>
      <c r="U127" s="17"/>
      <c r="V127" s="17"/>
      <c r="W127" s="17"/>
    </row>
    <row r="128" spans="1:25" s="2" customFormat="1" ht="36" customHeight="1" x14ac:dyDescent="0.25">
      <c r="A128" s="18">
        <v>13</v>
      </c>
      <c r="B128" s="23" t="s">
        <v>86</v>
      </c>
      <c r="C128" s="20">
        <v>1500</v>
      </c>
      <c r="D128" s="20">
        <v>1000</v>
      </c>
      <c r="E128" s="20"/>
      <c r="F128" s="20"/>
      <c r="G128" s="20"/>
      <c r="H128" s="20"/>
      <c r="I128" s="20"/>
      <c r="J128" s="20"/>
      <c r="K128" s="20"/>
      <c r="L128" s="20"/>
      <c r="M128" s="20"/>
      <c r="N128" s="20"/>
      <c r="O128" s="20"/>
      <c r="P128" s="20"/>
      <c r="Q128" s="22"/>
      <c r="R128" s="21"/>
      <c r="S128" s="20"/>
      <c r="T128" s="20"/>
      <c r="U128" s="17"/>
      <c r="V128" s="17"/>
      <c r="W128" s="17"/>
    </row>
    <row r="129" spans="1:23" s="2" customFormat="1" ht="36" customHeight="1" x14ac:dyDescent="0.25">
      <c r="A129" s="18">
        <v>14</v>
      </c>
      <c r="B129" s="23" t="s">
        <v>87</v>
      </c>
      <c r="C129" s="20">
        <v>3000</v>
      </c>
      <c r="D129" s="20">
        <v>1960</v>
      </c>
      <c r="E129" s="20"/>
      <c r="F129" s="20"/>
      <c r="G129" s="20"/>
      <c r="H129" s="20"/>
      <c r="I129" s="20"/>
      <c r="J129" s="20"/>
      <c r="K129" s="20"/>
      <c r="L129" s="20"/>
      <c r="M129" s="20"/>
      <c r="N129" s="20"/>
      <c r="O129" s="20"/>
      <c r="P129" s="20"/>
      <c r="Q129" s="22"/>
      <c r="R129" s="21"/>
      <c r="S129" s="20"/>
      <c r="T129" s="20"/>
      <c r="U129" s="17"/>
      <c r="V129" s="17"/>
      <c r="W129" s="17"/>
    </row>
    <row r="130" spans="1:23" s="2" customFormat="1" ht="36" customHeight="1" x14ac:dyDescent="0.25">
      <c r="A130" s="24" t="s">
        <v>93</v>
      </c>
      <c r="B130" s="25" t="s">
        <v>256</v>
      </c>
      <c r="C130" s="20">
        <v>4596</v>
      </c>
      <c r="D130" s="20">
        <v>4596</v>
      </c>
      <c r="E130" s="20"/>
      <c r="F130" s="20"/>
      <c r="G130" s="20"/>
      <c r="H130" s="20"/>
      <c r="I130" s="20"/>
      <c r="J130" s="20"/>
      <c r="K130" s="20"/>
      <c r="L130" s="20"/>
      <c r="M130" s="20"/>
      <c r="N130" s="20"/>
      <c r="O130" s="20"/>
      <c r="P130" s="20"/>
      <c r="Q130" s="22"/>
      <c r="R130" s="21"/>
      <c r="S130" s="20"/>
      <c r="T130" s="20"/>
      <c r="U130" s="17"/>
      <c r="V130" s="17"/>
      <c r="W130" s="17"/>
    </row>
    <row r="131" spans="1:23" s="2" customFormat="1" ht="48.75" customHeight="1" x14ac:dyDescent="0.25">
      <c r="A131" s="13" t="s">
        <v>48</v>
      </c>
      <c r="B131" s="14" t="s">
        <v>49</v>
      </c>
      <c r="C131" s="20"/>
      <c r="D131" s="20"/>
      <c r="E131" s="20"/>
      <c r="F131" s="20"/>
      <c r="G131" s="20"/>
      <c r="H131" s="20"/>
      <c r="I131" s="20"/>
      <c r="J131" s="20"/>
      <c r="K131" s="20"/>
      <c r="L131" s="20"/>
      <c r="M131" s="20"/>
      <c r="N131" s="20"/>
      <c r="O131" s="20"/>
      <c r="P131" s="20"/>
      <c r="Q131" s="16"/>
      <c r="R131" s="20"/>
      <c r="S131" s="20"/>
      <c r="T131" s="20"/>
      <c r="U131" s="17"/>
      <c r="V131" s="17"/>
      <c r="W131" s="17"/>
    </row>
    <row r="132" spans="1:23" s="2" customFormat="1" ht="66" customHeight="1" x14ac:dyDescent="0.25">
      <c r="A132" s="13" t="s">
        <v>50</v>
      </c>
      <c r="B132" s="14" t="s">
        <v>52</v>
      </c>
      <c r="C132" s="15">
        <f>C133+C144+C145+C146</f>
        <v>19500</v>
      </c>
      <c r="D132" s="15">
        <f>D133+D144+D145+D146</f>
        <v>19137</v>
      </c>
      <c r="E132" s="15">
        <f>E133+E144+E145+E146</f>
        <v>0</v>
      </c>
      <c r="F132" s="15">
        <f>F133+F144+F145+F146</f>
        <v>0</v>
      </c>
      <c r="G132" s="15">
        <f>G133+G144+G145+G146</f>
        <v>0</v>
      </c>
      <c r="H132" s="15"/>
      <c r="I132" s="15"/>
      <c r="J132" s="15"/>
      <c r="K132" s="15"/>
      <c r="L132" s="15"/>
      <c r="M132" s="15"/>
      <c r="N132" s="15"/>
      <c r="O132" s="15"/>
      <c r="P132" s="15"/>
      <c r="Q132" s="16"/>
      <c r="R132" s="15"/>
      <c r="S132" s="15"/>
      <c r="T132" s="15"/>
      <c r="U132" s="17"/>
      <c r="V132" s="17"/>
      <c r="W132" s="17"/>
    </row>
    <row r="133" spans="1:23" s="2" customFormat="1" ht="36" customHeight="1" x14ac:dyDescent="0.25">
      <c r="A133" s="13" t="s">
        <v>88</v>
      </c>
      <c r="B133" s="14" t="s">
        <v>89</v>
      </c>
      <c r="C133" s="15">
        <f>C134+C143</f>
        <v>19500</v>
      </c>
      <c r="D133" s="15">
        <f>D134+D143</f>
        <v>19137</v>
      </c>
      <c r="E133" s="15">
        <f>E134+E143</f>
        <v>0</v>
      </c>
      <c r="F133" s="15"/>
      <c r="G133" s="15"/>
      <c r="H133" s="15"/>
      <c r="I133" s="15"/>
      <c r="J133" s="15"/>
      <c r="K133" s="15"/>
      <c r="L133" s="15"/>
      <c r="M133" s="15"/>
      <c r="N133" s="15"/>
      <c r="O133" s="15"/>
      <c r="P133" s="15"/>
      <c r="Q133" s="16"/>
      <c r="R133" s="15"/>
      <c r="S133" s="15"/>
      <c r="T133" s="15"/>
      <c r="U133" s="17"/>
      <c r="V133" s="17"/>
      <c r="W133" s="17"/>
    </row>
    <row r="134" spans="1:23" s="2" customFormat="1" ht="36" customHeight="1" x14ac:dyDescent="0.25">
      <c r="A134" s="13" t="s">
        <v>79</v>
      </c>
      <c r="B134" s="14" t="s">
        <v>60</v>
      </c>
      <c r="C134" s="15">
        <f>SUM(C135:C142)</f>
        <v>19500</v>
      </c>
      <c r="D134" s="15">
        <f>SUM(D135:D142)</f>
        <v>19137</v>
      </c>
      <c r="E134" s="15">
        <f>SUM(E135:E142)</f>
        <v>0</v>
      </c>
      <c r="F134" s="15"/>
      <c r="G134" s="15"/>
      <c r="H134" s="15"/>
      <c r="I134" s="15"/>
      <c r="J134" s="15"/>
      <c r="K134" s="15"/>
      <c r="L134" s="15"/>
      <c r="M134" s="15"/>
      <c r="N134" s="15"/>
      <c r="O134" s="15"/>
      <c r="P134" s="15"/>
      <c r="Q134" s="16"/>
      <c r="R134" s="15"/>
      <c r="S134" s="15"/>
      <c r="T134" s="15"/>
      <c r="U134" s="17"/>
      <c r="V134" s="17"/>
      <c r="W134" s="17"/>
    </row>
    <row r="135" spans="1:23" s="2" customFormat="1" ht="36" customHeight="1" x14ac:dyDescent="0.25">
      <c r="A135" s="18">
        <v>2</v>
      </c>
      <c r="B135" s="19" t="s">
        <v>90</v>
      </c>
      <c r="C135" s="20">
        <v>2500</v>
      </c>
      <c r="D135" s="20">
        <v>2500</v>
      </c>
      <c r="E135" s="20"/>
      <c r="F135" s="20"/>
      <c r="G135" s="20"/>
      <c r="H135" s="20"/>
      <c r="I135" s="20"/>
      <c r="J135" s="20"/>
      <c r="K135" s="20"/>
      <c r="L135" s="20"/>
      <c r="M135" s="20"/>
      <c r="N135" s="20"/>
      <c r="O135" s="20"/>
      <c r="P135" s="20"/>
      <c r="Q135" s="16"/>
      <c r="R135" s="20"/>
      <c r="S135" s="20"/>
      <c r="T135" s="20"/>
      <c r="U135" s="17"/>
      <c r="V135" s="17"/>
      <c r="W135" s="17"/>
    </row>
    <row r="136" spans="1:23" s="2" customFormat="1" ht="36" customHeight="1" x14ac:dyDescent="0.25">
      <c r="A136" s="18">
        <v>5</v>
      </c>
      <c r="B136" s="19" t="s">
        <v>91</v>
      </c>
      <c r="C136" s="20">
        <v>2500</v>
      </c>
      <c r="D136" s="20">
        <v>2500</v>
      </c>
      <c r="E136" s="20"/>
      <c r="F136" s="20"/>
      <c r="G136" s="20"/>
      <c r="H136" s="20"/>
      <c r="I136" s="20"/>
      <c r="J136" s="20"/>
      <c r="K136" s="20"/>
      <c r="L136" s="20"/>
      <c r="M136" s="20"/>
      <c r="N136" s="20"/>
      <c r="O136" s="20"/>
      <c r="P136" s="20"/>
      <c r="Q136" s="255"/>
      <c r="R136" s="20"/>
      <c r="S136" s="20"/>
      <c r="T136" s="20"/>
      <c r="U136" s="17"/>
      <c r="V136" s="17"/>
      <c r="W136" s="17"/>
    </row>
    <row r="137" spans="1:23" s="2" customFormat="1" ht="36" customHeight="1" x14ac:dyDescent="0.25">
      <c r="A137" s="18">
        <v>6</v>
      </c>
      <c r="B137" s="19" t="s">
        <v>92</v>
      </c>
      <c r="C137" s="20">
        <v>2500</v>
      </c>
      <c r="D137" s="20">
        <v>2137</v>
      </c>
      <c r="E137" s="20"/>
      <c r="F137" s="20"/>
      <c r="G137" s="20"/>
      <c r="H137" s="20"/>
      <c r="I137" s="20"/>
      <c r="J137" s="20"/>
      <c r="K137" s="20"/>
      <c r="L137" s="20"/>
      <c r="M137" s="20"/>
      <c r="N137" s="20"/>
      <c r="O137" s="20"/>
      <c r="P137" s="20"/>
      <c r="Q137" s="255"/>
      <c r="R137" s="20"/>
      <c r="S137" s="20"/>
      <c r="T137" s="20"/>
      <c r="U137" s="17"/>
      <c r="V137" s="17"/>
      <c r="W137" s="17"/>
    </row>
    <row r="138" spans="1:23" s="2" customFormat="1" ht="36" customHeight="1" x14ac:dyDescent="0.25">
      <c r="A138" s="18">
        <v>7</v>
      </c>
      <c r="B138" s="19" t="s">
        <v>250</v>
      </c>
      <c r="C138" s="20">
        <v>1600</v>
      </c>
      <c r="D138" s="20">
        <v>1600</v>
      </c>
      <c r="E138" s="20"/>
      <c r="F138" s="20"/>
      <c r="G138" s="20"/>
      <c r="H138" s="20"/>
      <c r="I138" s="20"/>
      <c r="J138" s="20"/>
      <c r="K138" s="20"/>
      <c r="L138" s="20"/>
      <c r="M138" s="20"/>
      <c r="N138" s="20"/>
      <c r="O138" s="20"/>
      <c r="P138" s="20"/>
      <c r="Q138" s="255"/>
      <c r="R138" s="20"/>
      <c r="S138" s="20"/>
      <c r="T138" s="20"/>
      <c r="U138" s="17"/>
      <c r="V138" s="17"/>
      <c r="W138" s="17"/>
    </row>
    <row r="139" spans="1:23" s="2" customFormat="1" ht="36" customHeight="1" x14ac:dyDescent="0.25">
      <c r="A139" s="18">
        <v>8</v>
      </c>
      <c r="B139" s="19" t="s">
        <v>251</v>
      </c>
      <c r="C139" s="20">
        <v>800</v>
      </c>
      <c r="D139" s="20">
        <v>800</v>
      </c>
      <c r="E139" s="20"/>
      <c r="F139" s="20"/>
      <c r="G139" s="20"/>
      <c r="H139" s="20"/>
      <c r="I139" s="20"/>
      <c r="J139" s="20"/>
      <c r="K139" s="20"/>
      <c r="L139" s="20"/>
      <c r="M139" s="20"/>
      <c r="N139" s="20"/>
      <c r="O139" s="20"/>
      <c r="P139" s="20"/>
      <c r="Q139" s="255"/>
      <c r="R139" s="20"/>
      <c r="S139" s="20"/>
      <c r="T139" s="20"/>
      <c r="U139" s="17"/>
      <c r="V139" s="17"/>
      <c r="W139" s="17"/>
    </row>
    <row r="140" spans="1:23" s="2" customFormat="1" ht="36" customHeight="1" x14ac:dyDescent="0.25">
      <c r="A140" s="18">
        <v>9</v>
      </c>
      <c r="B140" s="19" t="s">
        <v>252</v>
      </c>
      <c r="C140" s="20">
        <v>800</v>
      </c>
      <c r="D140" s="20">
        <v>800</v>
      </c>
      <c r="E140" s="20"/>
      <c r="F140" s="20"/>
      <c r="G140" s="20"/>
      <c r="H140" s="20"/>
      <c r="I140" s="20"/>
      <c r="J140" s="20"/>
      <c r="K140" s="20"/>
      <c r="L140" s="20"/>
      <c r="M140" s="20"/>
      <c r="N140" s="20"/>
      <c r="O140" s="20"/>
      <c r="P140" s="20"/>
      <c r="Q140" s="255"/>
      <c r="R140" s="20"/>
      <c r="S140" s="20"/>
      <c r="T140" s="20"/>
      <c r="U140" s="17"/>
      <c r="V140" s="17"/>
      <c r="W140" s="17"/>
    </row>
    <row r="141" spans="1:23" s="2" customFormat="1" ht="36" customHeight="1" x14ac:dyDescent="0.25">
      <c r="A141" s="27" t="s">
        <v>42</v>
      </c>
      <c r="B141" s="19" t="s">
        <v>759</v>
      </c>
      <c r="C141" s="20">
        <f>D141</f>
        <v>4800</v>
      </c>
      <c r="D141" s="20">
        <v>4800</v>
      </c>
      <c r="E141" s="20"/>
      <c r="F141" s="20">
        <v>5000</v>
      </c>
      <c r="G141" s="20"/>
      <c r="H141" s="20"/>
      <c r="I141" s="20"/>
      <c r="J141" s="20"/>
      <c r="K141" s="20"/>
      <c r="L141" s="20"/>
      <c r="M141" s="20"/>
      <c r="N141" s="20"/>
      <c r="O141" s="20"/>
      <c r="P141" s="20"/>
      <c r="Q141" s="255"/>
      <c r="R141" s="20">
        <v>1</v>
      </c>
      <c r="S141" s="20"/>
      <c r="T141" s="20"/>
      <c r="U141" s="28"/>
      <c r="V141" s="28"/>
      <c r="W141" s="17"/>
    </row>
    <row r="142" spans="1:23" s="2" customFormat="1" ht="36" customHeight="1" x14ac:dyDescent="0.25">
      <c r="A142" s="27" t="s">
        <v>44</v>
      </c>
      <c r="B142" s="19" t="s">
        <v>760</v>
      </c>
      <c r="C142" s="20">
        <f>D142</f>
        <v>4000</v>
      </c>
      <c r="D142" s="20">
        <v>4000</v>
      </c>
      <c r="E142" s="20"/>
      <c r="F142" s="20">
        <v>5000</v>
      </c>
      <c r="G142" s="20"/>
      <c r="H142" s="20"/>
      <c r="I142" s="20"/>
      <c r="J142" s="20"/>
      <c r="K142" s="20"/>
      <c r="L142" s="20"/>
      <c r="M142" s="20"/>
      <c r="N142" s="20"/>
      <c r="O142" s="20"/>
      <c r="P142" s="20"/>
      <c r="Q142" s="255"/>
      <c r="R142" s="20">
        <v>1</v>
      </c>
      <c r="S142" s="20"/>
      <c r="T142" s="20"/>
      <c r="U142" s="28"/>
      <c r="V142" s="28"/>
      <c r="W142" s="17"/>
    </row>
    <row r="143" spans="1:23" s="2" customFormat="1" ht="36" customHeight="1" x14ac:dyDescent="0.25">
      <c r="A143" s="13" t="s">
        <v>93</v>
      </c>
      <c r="B143" s="14" t="s">
        <v>61</v>
      </c>
      <c r="C143" s="29"/>
      <c r="D143" s="29"/>
      <c r="E143" s="29"/>
      <c r="F143" s="29"/>
      <c r="G143" s="29"/>
      <c r="H143" s="29"/>
      <c r="I143" s="29"/>
      <c r="J143" s="29"/>
      <c r="K143" s="29"/>
      <c r="L143" s="29"/>
      <c r="M143" s="29"/>
      <c r="N143" s="29"/>
      <c r="O143" s="29"/>
      <c r="P143" s="29"/>
      <c r="Q143" s="16"/>
      <c r="R143" s="29"/>
      <c r="S143" s="29"/>
      <c r="T143" s="29"/>
      <c r="U143" s="17"/>
      <c r="V143" s="17"/>
      <c r="W143" s="17"/>
    </row>
    <row r="144" spans="1:23" s="2" customFormat="1" ht="36" customHeight="1" x14ac:dyDescent="0.25">
      <c r="A144" s="13" t="s">
        <v>94</v>
      </c>
      <c r="B144" s="14" t="s">
        <v>56</v>
      </c>
      <c r="C144" s="29"/>
      <c r="D144" s="29"/>
      <c r="E144" s="20"/>
      <c r="F144" s="20"/>
      <c r="G144" s="20"/>
      <c r="H144" s="20"/>
      <c r="I144" s="20"/>
      <c r="J144" s="20"/>
      <c r="K144" s="20"/>
      <c r="L144" s="20"/>
      <c r="M144" s="20"/>
      <c r="N144" s="20"/>
      <c r="O144" s="20"/>
      <c r="P144" s="20"/>
      <c r="Q144" s="16"/>
      <c r="R144" s="20"/>
      <c r="S144" s="20"/>
      <c r="T144" s="20"/>
      <c r="U144" s="17"/>
      <c r="V144" s="17"/>
      <c r="W144" s="17"/>
    </row>
    <row r="145" spans="1:23" s="2" customFormat="1" ht="36" customHeight="1" x14ac:dyDescent="0.25">
      <c r="A145" s="13" t="s">
        <v>104</v>
      </c>
      <c r="B145" s="14" t="s">
        <v>105</v>
      </c>
      <c r="C145" s="29">
        <v>0</v>
      </c>
      <c r="D145" s="20"/>
      <c r="E145" s="20"/>
      <c r="F145" s="20"/>
      <c r="G145" s="20"/>
      <c r="H145" s="20"/>
      <c r="I145" s="20"/>
      <c r="J145" s="20"/>
      <c r="K145" s="20"/>
      <c r="L145" s="20"/>
      <c r="M145" s="20"/>
      <c r="N145" s="20"/>
      <c r="O145" s="20"/>
      <c r="P145" s="20"/>
      <c r="Q145" s="16"/>
      <c r="R145" s="20"/>
      <c r="S145" s="20"/>
      <c r="T145" s="20"/>
      <c r="U145" s="17"/>
      <c r="V145" s="17"/>
      <c r="W145" s="17"/>
    </row>
    <row r="146" spans="1:23" s="2" customFormat="1" ht="36" customHeight="1" x14ac:dyDescent="0.25">
      <c r="A146" s="13" t="s">
        <v>106</v>
      </c>
      <c r="B146" s="14" t="s">
        <v>58</v>
      </c>
      <c r="C146" s="29">
        <v>0</v>
      </c>
      <c r="D146" s="20"/>
      <c r="E146" s="20"/>
      <c r="F146" s="20"/>
      <c r="G146" s="20"/>
      <c r="H146" s="20"/>
      <c r="I146" s="20"/>
      <c r="J146" s="20"/>
      <c r="K146" s="20"/>
      <c r="L146" s="20"/>
      <c r="M146" s="20"/>
      <c r="N146" s="20"/>
      <c r="O146" s="20"/>
      <c r="P146" s="20"/>
      <c r="Q146" s="16"/>
      <c r="R146" s="20"/>
      <c r="S146" s="20"/>
      <c r="T146" s="20"/>
      <c r="U146" s="17"/>
      <c r="V146" s="17"/>
      <c r="W146" s="17"/>
    </row>
    <row r="147" spans="1:23" s="2" customFormat="1" ht="48" customHeight="1" x14ac:dyDescent="0.25">
      <c r="A147" s="13" t="s">
        <v>51</v>
      </c>
      <c r="B147" s="31" t="s">
        <v>70</v>
      </c>
      <c r="C147" s="15">
        <f>C148+C157</f>
        <v>81200</v>
      </c>
      <c r="D147" s="15">
        <f>D148+D157</f>
        <v>49026</v>
      </c>
      <c r="E147" s="15">
        <f>E148+E157</f>
        <v>32174</v>
      </c>
      <c r="F147" s="15">
        <f>F148+F157</f>
        <v>36500</v>
      </c>
      <c r="G147" s="15"/>
      <c r="H147" s="15"/>
      <c r="I147" s="15"/>
      <c r="J147" s="15"/>
      <c r="K147" s="15"/>
      <c r="L147" s="15"/>
      <c r="M147" s="15"/>
      <c r="N147" s="15"/>
      <c r="O147" s="15"/>
      <c r="P147" s="15"/>
      <c r="Q147" s="16"/>
      <c r="R147" s="15"/>
      <c r="S147" s="15"/>
      <c r="T147" s="15"/>
      <c r="U147" s="17"/>
      <c r="V147" s="17"/>
      <c r="W147" s="17"/>
    </row>
    <row r="148" spans="1:23" s="2" customFormat="1" ht="36" customHeight="1" x14ac:dyDescent="0.25">
      <c r="A148" s="13" t="s">
        <v>53</v>
      </c>
      <c r="B148" s="31" t="s">
        <v>107</v>
      </c>
      <c r="C148" s="15">
        <f>SUM(C149:C156)</f>
        <v>81200</v>
      </c>
      <c r="D148" s="15">
        <f>SUM(D149:D156)</f>
        <v>49026</v>
      </c>
      <c r="E148" s="15">
        <f>SUM(E149:E156)</f>
        <v>32174</v>
      </c>
      <c r="F148" s="15">
        <f>SUM(F149:F156)</f>
        <v>36500</v>
      </c>
      <c r="G148" s="15"/>
      <c r="H148" s="15"/>
      <c r="I148" s="15"/>
      <c r="J148" s="15"/>
      <c r="K148" s="15"/>
      <c r="L148" s="15"/>
      <c r="M148" s="15"/>
      <c r="N148" s="15"/>
      <c r="O148" s="15"/>
      <c r="P148" s="15"/>
      <c r="Q148" s="478"/>
      <c r="R148" s="15"/>
      <c r="S148" s="15"/>
      <c r="T148" s="15"/>
      <c r="U148" s="28"/>
      <c r="V148" s="28"/>
      <c r="W148" s="17"/>
    </row>
    <row r="149" spans="1:23" s="2" customFormat="1" ht="36" customHeight="1" x14ac:dyDescent="0.25">
      <c r="A149" s="27" t="s">
        <v>38</v>
      </c>
      <c r="B149" s="19" t="s">
        <v>108</v>
      </c>
      <c r="C149" s="20">
        <v>11000</v>
      </c>
      <c r="D149" s="20">
        <v>6526</v>
      </c>
      <c r="E149" s="20">
        <f>C149-D149</f>
        <v>4474</v>
      </c>
      <c r="F149" s="20">
        <v>6000</v>
      </c>
      <c r="G149" s="20"/>
      <c r="H149" s="20"/>
      <c r="I149" s="20"/>
      <c r="J149" s="20"/>
      <c r="K149" s="20"/>
      <c r="L149" s="20"/>
      <c r="M149" s="20"/>
      <c r="N149" s="20"/>
      <c r="O149" s="20"/>
      <c r="P149" s="20"/>
      <c r="Q149" s="479"/>
      <c r="R149" s="20">
        <v>1</v>
      </c>
      <c r="S149" s="20"/>
      <c r="T149" s="20"/>
      <c r="U149" s="28"/>
      <c r="V149" s="28"/>
      <c r="W149" s="17"/>
    </row>
    <row r="150" spans="1:23" s="2" customFormat="1" ht="36" customHeight="1" x14ac:dyDescent="0.25">
      <c r="A150" s="27" t="s">
        <v>39</v>
      </c>
      <c r="B150" s="19" t="s">
        <v>109</v>
      </c>
      <c r="C150" s="20">
        <v>14900</v>
      </c>
      <c r="D150" s="20">
        <v>8450</v>
      </c>
      <c r="E150" s="20">
        <f t="shared" ref="E150:E156" si="2">C150-D150</f>
        <v>6450</v>
      </c>
      <c r="F150" s="20">
        <v>5000</v>
      </c>
      <c r="G150" s="20"/>
      <c r="H150" s="20"/>
      <c r="I150" s="20"/>
      <c r="J150" s="20"/>
      <c r="K150" s="20"/>
      <c r="L150" s="20"/>
      <c r="M150" s="20"/>
      <c r="N150" s="20"/>
      <c r="O150" s="20"/>
      <c r="P150" s="20"/>
      <c r="Q150" s="479"/>
      <c r="R150" s="20">
        <v>1</v>
      </c>
      <c r="S150" s="20"/>
      <c r="T150" s="20"/>
      <c r="U150" s="28"/>
      <c r="V150" s="28"/>
      <c r="W150" s="17"/>
    </row>
    <row r="151" spans="1:23" s="2" customFormat="1" ht="36" customHeight="1" x14ac:dyDescent="0.25">
      <c r="A151" s="27" t="s">
        <v>40</v>
      </c>
      <c r="B151" s="19" t="s">
        <v>110</v>
      </c>
      <c r="C151" s="20">
        <v>14900</v>
      </c>
      <c r="D151" s="20">
        <v>8450</v>
      </c>
      <c r="E151" s="20">
        <f t="shared" si="2"/>
        <v>6450</v>
      </c>
      <c r="F151" s="20">
        <v>4500</v>
      </c>
      <c r="G151" s="20"/>
      <c r="H151" s="20"/>
      <c r="I151" s="20"/>
      <c r="J151" s="20"/>
      <c r="K151" s="20"/>
      <c r="L151" s="20"/>
      <c r="M151" s="20"/>
      <c r="N151" s="20"/>
      <c r="O151" s="20"/>
      <c r="P151" s="20"/>
      <c r="Q151" s="479"/>
      <c r="R151" s="20">
        <v>1</v>
      </c>
      <c r="S151" s="20"/>
      <c r="T151" s="20"/>
      <c r="U151" s="28"/>
      <c r="V151" s="28"/>
      <c r="W151" s="17"/>
    </row>
    <row r="152" spans="1:23" s="2" customFormat="1" ht="36" customHeight="1" x14ac:dyDescent="0.25">
      <c r="A152" s="27" t="s">
        <v>41</v>
      </c>
      <c r="B152" s="19" t="s">
        <v>111</v>
      </c>
      <c r="C152" s="20">
        <v>10600</v>
      </c>
      <c r="D152" s="20">
        <v>5300</v>
      </c>
      <c r="E152" s="20">
        <f t="shared" si="2"/>
        <v>5300</v>
      </c>
      <c r="F152" s="20">
        <v>4500</v>
      </c>
      <c r="G152" s="20"/>
      <c r="H152" s="20"/>
      <c r="I152" s="20"/>
      <c r="J152" s="20"/>
      <c r="K152" s="20"/>
      <c r="L152" s="20"/>
      <c r="M152" s="20"/>
      <c r="N152" s="20"/>
      <c r="O152" s="20"/>
      <c r="P152" s="20"/>
      <c r="Q152" s="479"/>
      <c r="R152" s="20">
        <v>1</v>
      </c>
      <c r="S152" s="20"/>
      <c r="T152" s="20"/>
      <c r="U152" s="28"/>
      <c r="V152" s="28"/>
      <c r="W152" s="17"/>
    </row>
    <row r="153" spans="1:23" s="2" customFormat="1" ht="36" customHeight="1" x14ac:dyDescent="0.25">
      <c r="A153" s="27" t="s">
        <v>42</v>
      </c>
      <c r="B153" s="19" t="s">
        <v>112</v>
      </c>
      <c r="C153" s="20">
        <f>D153</f>
        <v>4800</v>
      </c>
      <c r="D153" s="20">
        <v>4800</v>
      </c>
      <c r="E153" s="20"/>
      <c r="F153" s="20">
        <v>4500</v>
      </c>
      <c r="G153" s="20"/>
      <c r="H153" s="20"/>
      <c r="I153" s="20"/>
      <c r="J153" s="20"/>
      <c r="K153" s="20"/>
      <c r="L153" s="20"/>
      <c r="M153" s="20"/>
      <c r="N153" s="20"/>
      <c r="O153" s="20"/>
      <c r="P153" s="20"/>
      <c r="Q153" s="478"/>
      <c r="R153" s="20">
        <v>1</v>
      </c>
      <c r="S153" s="20"/>
      <c r="T153" s="20"/>
      <c r="U153" s="28"/>
      <c r="V153" s="28"/>
      <c r="W153" s="17"/>
    </row>
    <row r="154" spans="1:23" s="2" customFormat="1" ht="36" customHeight="1" x14ac:dyDescent="0.25">
      <c r="A154" s="27" t="s">
        <v>43</v>
      </c>
      <c r="B154" s="19" t="s">
        <v>113</v>
      </c>
      <c r="C154" s="20">
        <v>12000</v>
      </c>
      <c r="D154" s="20">
        <v>7000</v>
      </c>
      <c r="E154" s="20">
        <f t="shared" si="2"/>
        <v>5000</v>
      </c>
      <c r="F154" s="20">
        <v>5000</v>
      </c>
      <c r="G154" s="20"/>
      <c r="H154" s="20"/>
      <c r="I154" s="20"/>
      <c r="J154" s="20"/>
      <c r="K154" s="20"/>
      <c r="L154" s="20"/>
      <c r="M154" s="20"/>
      <c r="N154" s="20"/>
      <c r="O154" s="20"/>
      <c r="P154" s="20"/>
      <c r="Q154" s="479"/>
      <c r="R154" s="20">
        <v>1</v>
      </c>
      <c r="S154" s="20"/>
      <c r="T154" s="20"/>
      <c r="U154" s="28"/>
      <c r="V154" s="28"/>
      <c r="W154" s="17"/>
    </row>
    <row r="155" spans="1:23" s="2" customFormat="1" ht="36" customHeight="1" x14ac:dyDescent="0.25">
      <c r="A155" s="27" t="s">
        <v>44</v>
      </c>
      <c r="B155" s="19" t="s">
        <v>114</v>
      </c>
      <c r="C155" s="20">
        <f>D155</f>
        <v>4000</v>
      </c>
      <c r="D155" s="20">
        <v>4000</v>
      </c>
      <c r="E155" s="20"/>
      <c r="F155" s="20">
        <v>3500</v>
      </c>
      <c r="G155" s="20"/>
      <c r="H155" s="20"/>
      <c r="I155" s="20"/>
      <c r="J155" s="20"/>
      <c r="K155" s="20"/>
      <c r="L155" s="20"/>
      <c r="M155" s="20"/>
      <c r="N155" s="20"/>
      <c r="O155" s="20"/>
      <c r="P155" s="20"/>
      <c r="Q155" s="479"/>
      <c r="R155" s="20">
        <v>1</v>
      </c>
      <c r="S155" s="20"/>
      <c r="T155" s="20"/>
      <c r="U155" s="28"/>
      <c r="V155" s="28"/>
      <c r="W155" s="17"/>
    </row>
    <row r="156" spans="1:23" s="2" customFormat="1" ht="36" customHeight="1" x14ac:dyDescent="0.25">
      <c r="A156" s="27" t="s">
        <v>45</v>
      </c>
      <c r="B156" s="19" t="s">
        <v>115</v>
      </c>
      <c r="C156" s="20">
        <v>9000</v>
      </c>
      <c r="D156" s="20">
        <v>4500</v>
      </c>
      <c r="E156" s="20">
        <f t="shared" si="2"/>
        <v>4500</v>
      </c>
      <c r="F156" s="20">
        <v>3500</v>
      </c>
      <c r="G156" s="20"/>
      <c r="H156" s="20"/>
      <c r="I156" s="20"/>
      <c r="J156" s="20"/>
      <c r="K156" s="20"/>
      <c r="L156" s="20"/>
      <c r="M156" s="20"/>
      <c r="N156" s="20"/>
      <c r="O156" s="20"/>
      <c r="P156" s="20"/>
      <c r="Q156" s="485"/>
      <c r="R156" s="20">
        <v>1</v>
      </c>
      <c r="S156" s="20"/>
      <c r="T156" s="20"/>
      <c r="U156" s="28"/>
      <c r="V156" s="28"/>
      <c r="W156" s="17"/>
    </row>
    <row r="157" spans="1:23" s="2" customFormat="1" ht="36" customHeight="1" x14ac:dyDescent="0.25">
      <c r="A157" s="13" t="s">
        <v>55</v>
      </c>
      <c r="B157" s="14" t="s">
        <v>116</v>
      </c>
      <c r="C157" s="29">
        <v>0</v>
      </c>
      <c r="D157" s="29">
        <v>0</v>
      </c>
      <c r="E157" s="29">
        <v>0</v>
      </c>
      <c r="F157" s="29"/>
      <c r="G157" s="29"/>
      <c r="H157" s="29"/>
      <c r="I157" s="29"/>
      <c r="J157" s="29"/>
      <c r="K157" s="29"/>
      <c r="L157" s="29"/>
      <c r="M157" s="29"/>
      <c r="N157" s="29"/>
      <c r="O157" s="29"/>
      <c r="P157" s="29"/>
      <c r="Q157" s="16"/>
      <c r="R157" s="29"/>
      <c r="S157" s="29"/>
      <c r="T157" s="29"/>
      <c r="U157" s="17"/>
      <c r="V157" s="17"/>
      <c r="W157" s="17"/>
    </row>
    <row r="158" spans="1:23" s="2" customFormat="1" ht="44.25" customHeight="1" x14ac:dyDescent="0.25">
      <c r="A158" s="13" t="s">
        <v>51</v>
      </c>
      <c r="B158" s="14" t="s">
        <v>502</v>
      </c>
      <c r="C158" s="20">
        <v>5527</v>
      </c>
      <c r="D158" s="20">
        <v>5527</v>
      </c>
      <c r="E158" s="20"/>
      <c r="F158" s="20"/>
      <c r="G158" s="20"/>
      <c r="H158" s="20"/>
      <c r="I158" s="20"/>
      <c r="J158" s="20"/>
      <c r="K158" s="20"/>
      <c r="L158" s="20"/>
      <c r="M158" s="20"/>
      <c r="N158" s="20"/>
      <c r="O158" s="20"/>
      <c r="P158" s="20"/>
      <c r="Q158" s="16"/>
      <c r="R158" s="20"/>
      <c r="S158" s="20"/>
      <c r="T158" s="20"/>
      <c r="U158" s="17"/>
      <c r="V158" s="17"/>
      <c r="W158" s="17"/>
    </row>
    <row r="159" spans="1:23" s="2" customFormat="1" ht="48" customHeight="1" x14ac:dyDescent="0.25">
      <c r="A159" s="13" t="s">
        <v>69</v>
      </c>
      <c r="B159" s="14" t="s">
        <v>73</v>
      </c>
      <c r="C159" s="15"/>
      <c r="D159" s="15"/>
      <c r="E159" s="15">
        <v>0</v>
      </c>
      <c r="F159" s="15"/>
      <c r="G159" s="15"/>
      <c r="H159" s="15"/>
      <c r="I159" s="15"/>
      <c r="J159" s="15"/>
      <c r="K159" s="15"/>
      <c r="L159" s="15"/>
      <c r="M159" s="15"/>
      <c r="N159" s="15"/>
      <c r="O159" s="15"/>
      <c r="P159" s="15"/>
      <c r="Q159" s="32"/>
      <c r="R159" s="15"/>
      <c r="S159" s="15"/>
      <c r="T159" s="15"/>
    </row>
    <row r="160" spans="1:23" s="2" customFormat="1" ht="68.25" customHeight="1" x14ac:dyDescent="0.25">
      <c r="A160" s="13" t="s">
        <v>71</v>
      </c>
      <c r="B160" s="14" t="s">
        <v>75</v>
      </c>
      <c r="C160" s="16">
        <v>0</v>
      </c>
      <c r="D160" s="16"/>
      <c r="E160" s="16"/>
      <c r="F160" s="16"/>
      <c r="G160" s="16"/>
      <c r="H160" s="16"/>
      <c r="I160" s="16"/>
      <c r="J160" s="16"/>
      <c r="K160" s="16"/>
      <c r="L160" s="16"/>
      <c r="M160" s="16"/>
      <c r="N160" s="16"/>
      <c r="O160" s="16"/>
      <c r="P160" s="16"/>
      <c r="Q160" s="16"/>
      <c r="R160" s="16"/>
      <c r="S160" s="16"/>
      <c r="T160" s="16"/>
      <c r="U160" s="17"/>
      <c r="V160" s="17"/>
      <c r="W160" s="17"/>
    </row>
    <row r="161" spans="1:23" s="1" customFormat="1" ht="59.25" customHeight="1" x14ac:dyDescent="0.25">
      <c r="A161" s="9" t="s">
        <v>117</v>
      </c>
      <c r="B161" s="11" t="s">
        <v>20</v>
      </c>
      <c r="C161" s="10">
        <f>C162+C168+C172+C206+C227+C232+C226</f>
        <v>225283</v>
      </c>
      <c r="D161" s="10">
        <f>D162+D168+D172+D206+D227+D232+D226</f>
        <v>207617</v>
      </c>
      <c r="E161" s="10">
        <f>E162+E168+E172+E206+E227+E232+E226</f>
        <v>18000</v>
      </c>
      <c r="F161" s="10">
        <f>F162+F168+F172+F206+F227+F232+F226</f>
        <v>54800</v>
      </c>
      <c r="G161" s="10">
        <f>G162+G168+G172+G206+G227+G232+G226</f>
        <v>0</v>
      </c>
      <c r="H161" s="10"/>
      <c r="I161" s="10"/>
      <c r="J161" s="10"/>
      <c r="K161" s="10"/>
      <c r="L161" s="10"/>
      <c r="M161" s="10"/>
      <c r="N161" s="10"/>
      <c r="O161" s="10"/>
      <c r="P161" s="10"/>
      <c r="Q161" s="11"/>
      <c r="R161" s="10"/>
      <c r="S161" s="10"/>
      <c r="T161" s="10"/>
      <c r="U161" s="12"/>
      <c r="V161" s="12"/>
      <c r="W161" s="12"/>
    </row>
    <row r="162" spans="1:23" s="3" customFormat="1" ht="43.5" customHeight="1" x14ac:dyDescent="0.25">
      <c r="A162" s="48" t="s">
        <v>36</v>
      </c>
      <c r="B162" s="49" t="s">
        <v>37</v>
      </c>
      <c r="C162" s="236">
        <f>C163+C167</f>
        <v>8780</v>
      </c>
      <c r="D162" s="236">
        <f>D163+D167</f>
        <v>8780</v>
      </c>
      <c r="E162" s="236">
        <f>E163+E167</f>
        <v>0</v>
      </c>
      <c r="F162" s="236">
        <f>F163+F167</f>
        <v>0</v>
      </c>
      <c r="G162" s="236">
        <f>G163+G167</f>
        <v>0</v>
      </c>
      <c r="H162" s="236"/>
      <c r="I162" s="236"/>
      <c r="J162" s="236"/>
      <c r="K162" s="236"/>
      <c r="L162" s="236"/>
      <c r="M162" s="236"/>
      <c r="N162" s="236"/>
      <c r="O162" s="236"/>
      <c r="P162" s="236"/>
      <c r="Q162" s="50"/>
      <c r="R162" s="236"/>
      <c r="S162" s="236"/>
      <c r="T162" s="236"/>
      <c r="U162" s="237"/>
      <c r="V162" s="237"/>
      <c r="W162" s="237"/>
    </row>
    <row r="163" spans="1:23" s="2" customFormat="1" ht="37.5" customHeight="1" x14ac:dyDescent="0.25">
      <c r="A163" s="13" t="s">
        <v>79</v>
      </c>
      <c r="B163" s="14" t="s">
        <v>80</v>
      </c>
      <c r="C163" s="15">
        <f>SUM(C164:C166)</f>
        <v>5888</v>
      </c>
      <c r="D163" s="15">
        <f>SUM(D164:D166)</f>
        <v>5888</v>
      </c>
      <c r="E163" s="15">
        <f>SUM(E164:E166)</f>
        <v>0</v>
      </c>
      <c r="F163" s="15"/>
      <c r="G163" s="15"/>
      <c r="H163" s="15"/>
      <c r="I163" s="15"/>
      <c r="J163" s="15"/>
      <c r="K163" s="15"/>
      <c r="L163" s="15"/>
      <c r="M163" s="15"/>
      <c r="N163" s="15"/>
      <c r="O163" s="15"/>
      <c r="P163" s="15"/>
      <c r="Q163" s="16"/>
      <c r="R163" s="15"/>
      <c r="S163" s="15"/>
      <c r="T163" s="15"/>
      <c r="U163" s="17"/>
      <c r="V163" s="17"/>
      <c r="W163" s="17"/>
    </row>
    <row r="164" spans="1:23" s="2" customFormat="1" ht="23.25" customHeight="1" x14ac:dyDescent="0.25">
      <c r="A164" s="33">
        <v>1</v>
      </c>
      <c r="B164" s="34" t="s">
        <v>118</v>
      </c>
      <c r="C164" s="34">
        <v>2500</v>
      </c>
      <c r="D164" s="34">
        <v>2500</v>
      </c>
      <c r="E164" s="20"/>
      <c r="F164" s="20"/>
      <c r="G164" s="20"/>
      <c r="H164" s="20"/>
      <c r="I164" s="20"/>
      <c r="J164" s="20"/>
      <c r="K164" s="20"/>
      <c r="L164" s="20"/>
      <c r="M164" s="20"/>
      <c r="N164" s="20"/>
      <c r="O164" s="20"/>
      <c r="P164" s="20"/>
      <c r="Q164" s="16"/>
      <c r="R164" s="20"/>
      <c r="S164" s="20"/>
      <c r="T164" s="20"/>
      <c r="U164" s="17"/>
      <c r="V164" s="17"/>
      <c r="W164" s="17"/>
    </row>
    <row r="165" spans="1:23" s="2" customFormat="1" ht="25.5" x14ac:dyDescent="0.25">
      <c r="A165" s="33">
        <v>2</v>
      </c>
      <c r="B165" s="34" t="s">
        <v>119</v>
      </c>
      <c r="C165" s="34">
        <v>2500</v>
      </c>
      <c r="D165" s="34">
        <v>2500</v>
      </c>
      <c r="E165" s="20"/>
      <c r="F165" s="20"/>
      <c r="G165" s="20"/>
      <c r="H165" s="20"/>
      <c r="I165" s="20"/>
      <c r="J165" s="20"/>
      <c r="K165" s="20"/>
      <c r="L165" s="20"/>
      <c r="M165" s="20"/>
      <c r="N165" s="20"/>
      <c r="O165" s="20"/>
      <c r="P165" s="20"/>
      <c r="Q165" s="16"/>
      <c r="R165" s="20"/>
      <c r="S165" s="20"/>
      <c r="T165" s="20"/>
      <c r="U165" s="17"/>
      <c r="V165" s="17"/>
      <c r="W165" s="17"/>
    </row>
    <row r="166" spans="1:23" s="2" customFormat="1" ht="30.75" customHeight="1" x14ac:dyDescent="0.25">
      <c r="A166" s="33">
        <v>3</v>
      </c>
      <c r="B166" s="34" t="s">
        <v>120</v>
      </c>
      <c r="C166" s="34">
        <v>888</v>
      </c>
      <c r="D166" s="34">
        <v>888</v>
      </c>
      <c r="E166" s="20"/>
      <c r="F166" s="20"/>
      <c r="G166" s="20"/>
      <c r="H166" s="20"/>
      <c r="I166" s="20"/>
      <c r="J166" s="20"/>
      <c r="K166" s="20"/>
      <c r="L166" s="20"/>
      <c r="M166" s="20"/>
      <c r="N166" s="20"/>
      <c r="O166" s="20"/>
      <c r="P166" s="20"/>
      <c r="Q166" s="16"/>
      <c r="R166" s="20"/>
      <c r="S166" s="20"/>
      <c r="T166" s="20"/>
      <c r="U166" s="17"/>
      <c r="V166" s="17"/>
      <c r="W166" s="17"/>
    </row>
    <row r="167" spans="1:23" s="155" customFormat="1" ht="29.25" customHeight="1" x14ac:dyDescent="0.25">
      <c r="A167" s="24" t="s">
        <v>93</v>
      </c>
      <c r="B167" s="25" t="s">
        <v>256</v>
      </c>
      <c r="C167" s="15">
        <f>D167</f>
        <v>2892</v>
      </c>
      <c r="D167" s="15">
        <v>2892</v>
      </c>
      <c r="E167" s="15"/>
      <c r="F167" s="15"/>
      <c r="G167" s="15"/>
      <c r="H167" s="15"/>
      <c r="I167" s="15"/>
      <c r="J167" s="15"/>
      <c r="K167" s="15"/>
      <c r="L167" s="15"/>
      <c r="M167" s="15"/>
      <c r="N167" s="15"/>
      <c r="O167" s="15"/>
      <c r="P167" s="15"/>
      <c r="Q167" s="44"/>
      <c r="R167" s="15"/>
      <c r="S167" s="15"/>
      <c r="T167" s="15"/>
      <c r="U167" s="154"/>
      <c r="V167" s="154"/>
      <c r="W167" s="154"/>
    </row>
    <row r="168" spans="1:23" s="3" customFormat="1" ht="43.5" customHeight="1" x14ac:dyDescent="0.25">
      <c r="A168" s="48" t="s">
        <v>48</v>
      </c>
      <c r="B168" s="49" t="s">
        <v>49</v>
      </c>
      <c r="C168" s="236">
        <f>C169+C170</f>
        <v>25800</v>
      </c>
      <c r="D168" s="236">
        <f>D169+D170</f>
        <v>13269</v>
      </c>
      <c r="E168" s="236">
        <f>E169+E170</f>
        <v>0</v>
      </c>
      <c r="F168" s="236">
        <f>F169+F170</f>
        <v>5600</v>
      </c>
      <c r="G168" s="236"/>
      <c r="H168" s="236"/>
      <c r="I168" s="236"/>
      <c r="J168" s="236"/>
      <c r="K168" s="236"/>
      <c r="L168" s="236"/>
      <c r="M168" s="236"/>
      <c r="N168" s="236"/>
      <c r="O168" s="236"/>
      <c r="P168" s="236"/>
      <c r="Q168" s="50"/>
      <c r="R168" s="236"/>
      <c r="S168" s="236"/>
      <c r="T168" s="236"/>
      <c r="U168" s="237"/>
      <c r="V168" s="237"/>
      <c r="W168" s="237"/>
    </row>
    <row r="169" spans="1:23" s="2" customFormat="1" ht="32.25" customHeight="1" x14ac:dyDescent="0.25">
      <c r="A169" s="13" t="s">
        <v>121</v>
      </c>
      <c r="B169" s="14" t="s">
        <v>122</v>
      </c>
      <c r="C169" s="20"/>
      <c r="D169" s="20"/>
      <c r="E169" s="20"/>
      <c r="F169" s="20"/>
      <c r="G169" s="20"/>
      <c r="H169" s="20"/>
      <c r="I169" s="20"/>
      <c r="J169" s="20"/>
      <c r="K169" s="20"/>
      <c r="L169" s="20"/>
      <c r="M169" s="20"/>
      <c r="N169" s="20"/>
      <c r="O169" s="20"/>
      <c r="P169" s="20"/>
      <c r="Q169" s="16"/>
      <c r="R169" s="20"/>
      <c r="S169" s="20"/>
      <c r="T169" s="20"/>
      <c r="U169" s="17"/>
      <c r="V169" s="17"/>
      <c r="W169" s="17"/>
    </row>
    <row r="170" spans="1:23" s="2" customFormat="1" ht="27.75" customHeight="1" x14ac:dyDescent="0.25">
      <c r="A170" s="13" t="s">
        <v>123</v>
      </c>
      <c r="B170" s="14" t="s">
        <v>124</v>
      </c>
      <c r="C170" s="15">
        <f>SUM(C171:C171)</f>
        <v>25800</v>
      </c>
      <c r="D170" s="15">
        <f>SUM(D171:D171)</f>
        <v>13269</v>
      </c>
      <c r="E170" s="15">
        <f>SUM(E171:E171)</f>
        <v>0</v>
      </c>
      <c r="F170" s="15">
        <f>SUM(F171:F171)</f>
        <v>5600</v>
      </c>
      <c r="G170" s="15"/>
      <c r="H170" s="15"/>
      <c r="I170" s="15"/>
      <c r="J170" s="15"/>
      <c r="K170" s="15"/>
      <c r="L170" s="15"/>
      <c r="M170" s="15"/>
      <c r="N170" s="15"/>
      <c r="O170" s="15"/>
      <c r="P170" s="15"/>
      <c r="Q170" s="16"/>
      <c r="R170" s="15"/>
      <c r="S170" s="15"/>
      <c r="T170" s="15"/>
      <c r="U170" s="17"/>
      <c r="V170" s="17"/>
      <c r="W170" s="17"/>
    </row>
    <row r="171" spans="1:23" s="2" customFormat="1" ht="30" customHeight="1" x14ac:dyDescent="0.25">
      <c r="A171" s="35" t="s">
        <v>38</v>
      </c>
      <c r="B171" s="36" t="s">
        <v>125</v>
      </c>
      <c r="C171" s="30">
        <v>25800</v>
      </c>
      <c r="D171" s="20">
        <v>13269</v>
      </c>
      <c r="E171" s="20"/>
      <c r="F171" s="20">
        <v>5600</v>
      </c>
      <c r="G171" s="20"/>
      <c r="H171" s="20"/>
      <c r="I171" s="20"/>
      <c r="J171" s="20"/>
      <c r="K171" s="20"/>
      <c r="L171" s="20"/>
      <c r="M171" s="20"/>
      <c r="N171" s="20"/>
      <c r="O171" s="20"/>
      <c r="P171" s="20"/>
      <c r="Q171" s="45"/>
      <c r="R171" s="20"/>
      <c r="S171" s="20"/>
      <c r="T171" s="20"/>
      <c r="U171" s="17"/>
      <c r="V171" s="17"/>
      <c r="W171" s="17"/>
    </row>
    <row r="172" spans="1:23" s="3" customFormat="1" ht="69" customHeight="1" x14ac:dyDescent="0.25">
      <c r="A172" s="48" t="s">
        <v>50</v>
      </c>
      <c r="B172" s="49" t="s">
        <v>52</v>
      </c>
      <c r="C172" s="236">
        <f>C173+C201+C204+C205</f>
        <v>130155</v>
      </c>
      <c r="D172" s="236">
        <f>D173+D201+D204+D205</f>
        <v>128051</v>
      </c>
      <c r="E172" s="236">
        <f t="shared" ref="E172:F172" si="3">E173+E201+E204+E205</f>
        <v>18000</v>
      </c>
      <c r="F172" s="236">
        <f t="shared" si="3"/>
        <v>38200</v>
      </c>
      <c r="G172" s="236"/>
      <c r="H172" s="236"/>
      <c r="I172" s="236"/>
      <c r="J172" s="236"/>
      <c r="K172" s="236"/>
      <c r="L172" s="236"/>
      <c r="M172" s="236"/>
      <c r="N172" s="236"/>
      <c r="O172" s="236"/>
      <c r="P172" s="236"/>
      <c r="Q172" s="50"/>
      <c r="R172" s="236"/>
      <c r="S172" s="236"/>
      <c r="T172" s="236"/>
      <c r="U172" s="237"/>
      <c r="V172" s="237"/>
      <c r="W172" s="237"/>
    </row>
    <row r="173" spans="1:23" s="2" customFormat="1" ht="22.5" customHeight="1" x14ac:dyDescent="0.25">
      <c r="A173" s="13" t="s">
        <v>88</v>
      </c>
      <c r="B173" s="14" t="s">
        <v>89</v>
      </c>
      <c r="C173" s="15">
        <f>C175+C200</f>
        <v>106355</v>
      </c>
      <c r="D173" s="15">
        <f>D175+D200</f>
        <v>104251</v>
      </c>
      <c r="E173" s="15">
        <f t="shared" ref="E173:F173" si="4">E175+E200</f>
        <v>18000</v>
      </c>
      <c r="F173" s="15">
        <f t="shared" si="4"/>
        <v>29200</v>
      </c>
      <c r="G173" s="15"/>
      <c r="H173" s="15"/>
      <c r="I173" s="15"/>
      <c r="J173" s="15"/>
      <c r="K173" s="15"/>
      <c r="L173" s="15"/>
      <c r="M173" s="15"/>
      <c r="N173" s="15"/>
      <c r="O173" s="15"/>
      <c r="P173" s="15"/>
      <c r="Q173" s="16"/>
      <c r="R173" s="15"/>
      <c r="S173" s="15"/>
      <c r="T173" s="15"/>
      <c r="U173" s="17"/>
      <c r="V173" s="17"/>
      <c r="W173" s="17"/>
    </row>
    <row r="174" spans="1:23" s="2" customFormat="1" ht="30" customHeight="1" x14ac:dyDescent="0.25">
      <c r="A174" s="13" t="s">
        <v>79</v>
      </c>
      <c r="B174" s="14" t="s">
        <v>254</v>
      </c>
      <c r="C174" s="15"/>
      <c r="D174" s="15"/>
      <c r="E174" s="15"/>
      <c r="F174" s="15"/>
      <c r="G174" s="15"/>
      <c r="H174" s="15"/>
      <c r="I174" s="15"/>
      <c r="J174" s="15"/>
      <c r="K174" s="15"/>
      <c r="L174" s="15"/>
      <c r="M174" s="15"/>
      <c r="N174" s="15"/>
      <c r="O174" s="15"/>
      <c r="P174" s="15"/>
      <c r="Q174" s="16"/>
      <c r="R174" s="15"/>
      <c r="S174" s="15"/>
      <c r="T174" s="15"/>
      <c r="U174" s="17"/>
      <c r="V174" s="17"/>
      <c r="W174" s="17"/>
    </row>
    <row r="175" spans="1:23" s="2" customFormat="1" ht="24.75" customHeight="1" x14ac:dyDescent="0.25">
      <c r="A175" s="13" t="s">
        <v>79</v>
      </c>
      <c r="B175" s="14" t="s">
        <v>60</v>
      </c>
      <c r="C175" s="15">
        <f>SUM(C176:C199)</f>
        <v>88355</v>
      </c>
      <c r="D175" s="15">
        <f>SUM(D176:D199)</f>
        <v>86251</v>
      </c>
      <c r="E175" s="15">
        <f t="shared" ref="E175:F175" si="5">SUM(E176:E199)</f>
        <v>0</v>
      </c>
      <c r="F175" s="15">
        <f t="shared" si="5"/>
        <v>11200</v>
      </c>
      <c r="G175" s="15"/>
      <c r="H175" s="15"/>
      <c r="I175" s="15"/>
      <c r="J175" s="15"/>
      <c r="K175" s="15"/>
      <c r="L175" s="15"/>
      <c r="M175" s="15"/>
      <c r="N175" s="15"/>
      <c r="O175" s="15"/>
      <c r="P175" s="15"/>
      <c r="Q175" s="46"/>
      <c r="R175" s="15"/>
      <c r="S175" s="15"/>
      <c r="T175" s="15"/>
      <c r="U175" s="174"/>
      <c r="V175" s="174"/>
      <c r="W175" s="174"/>
    </row>
    <row r="176" spans="1:23" s="2" customFormat="1" ht="36" customHeight="1" x14ac:dyDescent="0.25">
      <c r="A176" s="35" t="s">
        <v>38</v>
      </c>
      <c r="B176" s="36" t="s">
        <v>761</v>
      </c>
      <c r="C176" s="30">
        <f>D176</f>
        <v>7300</v>
      </c>
      <c r="D176" s="20">
        <v>7300</v>
      </c>
      <c r="E176" s="20"/>
      <c r="F176" s="20">
        <v>5600</v>
      </c>
      <c r="G176" s="20"/>
      <c r="H176" s="20"/>
      <c r="I176" s="20"/>
      <c r="J176" s="20"/>
      <c r="K176" s="20"/>
      <c r="L176" s="20"/>
      <c r="M176" s="20"/>
      <c r="N176" s="20"/>
      <c r="O176" s="20"/>
      <c r="P176" s="20"/>
      <c r="Q176" s="45"/>
      <c r="R176" s="20"/>
      <c r="S176" s="20"/>
      <c r="T176" s="20"/>
      <c r="U176" s="17"/>
      <c r="V176" s="17"/>
      <c r="W176" s="17"/>
    </row>
    <row r="177" spans="1:23" s="2" customFormat="1" ht="25.5" x14ac:dyDescent="0.25">
      <c r="A177" s="35" t="s">
        <v>39</v>
      </c>
      <c r="B177" s="36" t="s">
        <v>762</v>
      </c>
      <c r="C177" s="30">
        <f>D177</f>
        <v>12000</v>
      </c>
      <c r="D177" s="20">
        <v>12000</v>
      </c>
      <c r="E177" s="20"/>
      <c r="F177" s="20">
        <v>5600</v>
      </c>
      <c r="G177" s="20"/>
      <c r="H177" s="20"/>
      <c r="I177" s="20"/>
      <c r="J177" s="20"/>
      <c r="K177" s="20"/>
      <c r="L177" s="20"/>
      <c r="M177" s="20"/>
      <c r="N177" s="20"/>
      <c r="O177" s="20"/>
      <c r="P177" s="20"/>
      <c r="Q177" s="45"/>
      <c r="R177" s="20"/>
      <c r="S177" s="20"/>
      <c r="T177" s="20"/>
      <c r="U177" s="17"/>
      <c r="V177" s="17"/>
      <c r="W177" s="17"/>
    </row>
    <row r="178" spans="1:23" s="2" customFormat="1" ht="30.75" customHeight="1" x14ac:dyDescent="0.25">
      <c r="A178" s="37">
        <v>1</v>
      </c>
      <c r="B178" s="36" t="s">
        <v>126</v>
      </c>
      <c r="C178" s="38">
        <v>5100</v>
      </c>
      <c r="D178" s="39">
        <v>5045</v>
      </c>
      <c r="E178" s="20"/>
      <c r="F178" s="20"/>
      <c r="G178" s="20"/>
      <c r="H178" s="20"/>
      <c r="I178" s="20"/>
      <c r="J178" s="20"/>
      <c r="K178" s="20"/>
      <c r="L178" s="20"/>
      <c r="M178" s="20"/>
      <c r="N178" s="20"/>
      <c r="O178" s="20"/>
      <c r="P178" s="20"/>
      <c r="Q178" s="45"/>
      <c r="R178" s="20"/>
      <c r="S178" s="20"/>
      <c r="T178" s="20"/>
      <c r="U178" s="17"/>
      <c r="V178" s="17"/>
      <c r="W178" s="17"/>
    </row>
    <row r="179" spans="1:23" s="2" customFormat="1" ht="54" customHeight="1" x14ac:dyDescent="0.25">
      <c r="A179" s="33">
        <v>2</v>
      </c>
      <c r="B179" s="40" t="s">
        <v>127</v>
      </c>
      <c r="C179" s="38">
        <v>1490</v>
      </c>
      <c r="D179" s="39">
        <v>1460</v>
      </c>
      <c r="E179" s="20"/>
      <c r="F179" s="20"/>
      <c r="G179" s="20"/>
      <c r="H179" s="20"/>
      <c r="I179" s="20"/>
      <c r="J179" s="20"/>
      <c r="K179" s="20"/>
      <c r="L179" s="20"/>
      <c r="M179" s="20"/>
      <c r="N179" s="20"/>
      <c r="O179" s="20"/>
      <c r="P179" s="20"/>
      <c r="Q179" s="45"/>
      <c r="R179" s="20"/>
      <c r="S179" s="20"/>
      <c r="T179" s="20"/>
      <c r="U179" s="17"/>
      <c r="V179" s="17"/>
      <c r="W179" s="17"/>
    </row>
    <row r="180" spans="1:23" s="2" customFormat="1" ht="39" customHeight="1" x14ac:dyDescent="0.25">
      <c r="A180" s="37">
        <v>3</v>
      </c>
      <c r="B180" s="36" t="s">
        <v>128</v>
      </c>
      <c r="C180" s="38">
        <v>3550</v>
      </c>
      <c r="D180" s="39">
        <v>3500</v>
      </c>
      <c r="E180" s="20"/>
      <c r="F180" s="20"/>
      <c r="G180" s="20"/>
      <c r="H180" s="20"/>
      <c r="I180" s="20"/>
      <c r="J180" s="20"/>
      <c r="K180" s="20"/>
      <c r="L180" s="20"/>
      <c r="M180" s="20"/>
      <c r="N180" s="20"/>
      <c r="O180" s="20"/>
      <c r="P180" s="20"/>
      <c r="Q180" s="16"/>
      <c r="R180" s="20"/>
      <c r="S180" s="20"/>
      <c r="T180" s="20"/>
      <c r="U180" s="17"/>
      <c r="V180" s="17"/>
      <c r="W180" s="17"/>
    </row>
    <row r="181" spans="1:23" s="2" customFormat="1" ht="45" customHeight="1" x14ac:dyDescent="0.25">
      <c r="A181" s="33">
        <v>4</v>
      </c>
      <c r="B181" s="36" t="s">
        <v>129</v>
      </c>
      <c r="C181" s="38">
        <v>7280</v>
      </c>
      <c r="D181" s="39">
        <v>7200</v>
      </c>
      <c r="E181" s="20"/>
      <c r="F181" s="20"/>
      <c r="G181" s="20"/>
      <c r="H181" s="20"/>
      <c r="I181" s="20"/>
      <c r="J181" s="20"/>
      <c r="K181" s="20"/>
      <c r="L181" s="20"/>
      <c r="M181" s="20"/>
      <c r="N181" s="20"/>
      <c r="O181" s="20"/>
      <c r="P181" s="20"/>
      <c r="Q181" s="45"/>
      <c r="R181" s="20"/>
      <c r="S181" s="20"/>
      <c r="T181" s="20"/>
      <c r="U181" s="17"/>
      <c r="V181" s="17"/>
      <c r="W181" s="17"/>
    </row>
    <row r="182" spans="1:23" s="2" customFormat="1" ht="30.75" customHeight="1" x14ac:dyDescent="0.25">
      <c r="A182" s="37">
        <v>5</v>
      </c>
      <c r="B182" s="36" t="s">
        <v>130</v>
      </c>
      <c r="C182" s="38">
        <v>2400</v>
      </c>
      <c r="D182" s="39">
        <v>2320</v>
      </c>
      <c r="E182" s="20"/>
      <c r="F182" s="20"/>
      <c r="G182" s="20"/>
      <c r="H182" s="20"/>
      <c r="I182" s="20"/>
      <c r="J182" s="20"/>
      <c r="K182" s="20"/>
      <c r="L182" s="20"/>
      <c r="M182" s="20"/>
      <c r="N182" s="20"/>
      <c r="O182" s="20"/>
      <c r="P182" s="20"/>
      <c r="Q182" s="16"/>
      <c r="R182" s="20"/>
      <c r="S182" s="20"/>
      <c r="T182" s="20"/>
      <c r="U182" s="17"/>
      <c r="V182" s="17"/>
      <c r="W182" s="17"/>
    </row>
    <row r="183" spans="1:23" s="2" customFormat="1" ht="38.25" x14ac:dyDescent="0.25">
      <c r="A183" s="33">
        <v>6</v>
      </c>
      <c r="B183" s="36" t="s">
        <v>131</v>
      </c>
      <c r="C183" s="38">
        <v>1210</v>
      </c>
      <c r="D183" s="39">
        <v>1100</v>
      </c>
      <c r="E183" s="20"/>
      <c r="F183" s="20"/>
      <c r="G183" s="20"/>
      <c r="H183" s="20"/>
      <c r="I183" s="20"/>
      <c r="J183" s="20"/>
      <c r="K183" s="20"/>
      <c r="L183" s="20"/>
      <c r="M183" s="20"/>
      <c r="N183" s="20"/>
      <c r="O183" s="20"/>
      <c r="P183" s="20"/>
      <c r="Q183" s="16"/>
      <c r="R183" s="20"/>
      <c r="S183" s="20"/>
      <c r="T183" s="20"/>
      <c r="U183" s="17"/>
      <c r="V183" s="17"/>
      <c r="W183" s="17"/>
    </row>
    <row r="184" spans="1:23" s="2" customFormat="1" ht="25.5" x14ac:dyDescent="0.25">
      <c r="A184" s="37">
        <v>7</v>
      </c>
      <c r="B184" s="34" t="s">
        <v>132</v>
      </c>
      <c r="C184" s="38">
        <v>2245</v>
      </c>
      <c r="D184" s="39">
        <v>2200</v>
      </c>
      <c r="E184" s="20"/>
      <c r="F184" s="20"/>
      <c r="G184" s="20"/>
      <c r="H184" s="20"/>
      <c r="I184" s="20"/>
      <c r="J184" s="20"/>
      <c r="K184" s="20"/>
      <c r="L184" s="20"/>
      <c r="M184" s="20"/>
      <c r="N184" s="20"/>
      <c r="O184" s="20"/>
      <c r="P184" s="20"/>
      <c r="Q184" s="16"/>
      <c r="R184" s="20"/>
      <c r="S184" s="20"/>
      <c r="T184" s="20"/>
      <c r="U184" s="17"/>
      <c r="V184" s="17"/>
      <c r="W184" s="17"/>
    </row>
    <row r="185" spans="1:23" s="2" customFormat="1" ht="27" customHeight="1" x14ac:dyDescent="0.25">
      <c r="A185" s="33">
        <v>8</v>
      </c>
      <c r="B185" s="36" t="s">
        <v>133</v>
      </c>
      <c r="C185" s="38">
        <v>1530</v>
      </c>
      <c r="D185" s="39">
        <v>1500</v>
      </c>
      <c r="E185" s="20"/>
      <c r="F185" s="20"/>
      <c r="G185" s="20"/>
      <c r="H185" s="20"/>
      <c r="I185" s="20"/>
      <c r="J185" s="20"/>
      <c r="K185" s="20"/>
      <c r="L185" s="20"/>
      <c r="M185" s="20"/>
      <c r="N185" s="20"/>
      <c r="O185" s="20"/>
      <c r="P185" s="20"/>
      <c r="Q185" s="45"/>
      <c r="R185" s="20"/>
      <c r="S185" s="20"/>
      <c r="T185" s="20"/>
      <c r="U185" s="17"/>
      <c r="V185" s="17"/>
      <c r="W185" s="17"/>
    </row>
    <row r="186" spans="1:23" s="2" customFormat="1" ht="51" x14ac:dyDescent="0.25">
      <c r="A186" s="37">
        <v>9</v>
      </c>
      <c r="B186" s="34" t="s">
        <v>134</v>
      </c>
      <c r="C186" s="38">
        <v>1750</v>
      </c>
      <c r="D186" s="39">
        <v>1720</v>
      </c>
      <c r="E186" s="20"/>
      <c r="F186" s="20"/>
      <c r="G186" s="20"/>
      <c r="H186" s="20"/>
      <c r="I186" s="20"/>
      <c r="J186" s="20"/>
      <c r="K186" s="20"/>
      <c r="L186" s="20"/>
      <c r="M186" s="20"/>
      <c r="N186" s="20"/>
      <c r="O186" s="20"/>
      <c r="P186" s="20"/>
      <c r="Q186" s="16"/>
      <c r="R186" s="20"/>
      <c r="S186" s="20"/>
      <c r="T186" s="20"/>
      <c r="U186" s="17"/>
      <c r="V186" s="17"/>
      <c r="W186" s="17"/>
    </row>
    <row r="187" spans="1:23" s="2" customFormat="1" ht="25.5" x14ac:dyDescent="0.25">
      <c r="A187" s="33">
        <v>10</v>
      </c>
      <c r="B187" s="40" t="s">
        <v>135</v>
      </c>
      <c r="C187" s="38">
        <v>2030</v>
      </c>
      <c r="D187" s="39">
        <v>2000</v>
      </c>
      <c r="E187" s="20"/>
      <c r="F187" s="20"/>
      <c r="G187" s="20"/>
      <c r="H187" s="20"/>
      <c r="I187" s="20"/>
      <c r="J187" s="20"/>
      <c r="K187" s="20"/>
      <c r="L187" s="20"/>
      <c r="M187" s="20"/>
      <c r="N187" s="20"/>
      <c r="O187" s="20"/>
      <c r="P187" s="20"/>
      <c r="Q187" s="45"/>
      <c r="R187" s="20"/>
      <c r="S187" s="20"/>
      <c r="T187" s="20"/>
      <c r="U187" s="17"/>
      <c r="V187" s="17"/>
      <c r="W187" s="17"/>
    </row>
    <row r="188" spans="1:23" s="2" customFormat="1" ht="30" customHeight="1" x14ac:dyDescent="0.25">
      <c r="A188" s="33">
        <v>12</v>
      </c>
      <c r="B188" s="36" t="s">
        <v>136</v>
      </c>
      <c r="C188" s="38">
        <v>9100</v>
      </c>
      <c r="D188" s="39">
        <v>8900</v>
      </c>
      <c r="E188" s="20"/>
      <c r="F188" s="20"/>
      <c r="G188" s="20"/>
      <c r="H188" s="20"/>
      <c r="I188" s="20"/>
      <c r="J188" s="20"/>
      <c r="K188" s="20"/>
      <c r="L188" s="20"/>
      <c r="M188" s="20"/>
      <c r="N188" s="20"/>
      <c r="O188" s="20"/>
      <c r="P188" s="20"/>
      <c r="Q188" s="16"/>
      <c r="R188" s="20"/>
      <c r="S188" s="20"/>
      <c r="T188" s="20"/>
      <c r="U188" s="17"/>
      <c r="V188" s="17"/>
      <c r="W188" s="17"/>
    </row>
    <row r="189" spans="1:23" s="2" customFormat="1" ht="25.5" x14ac:dyDescent="0.25">
      <c r="A189" s="33">
        <v>13</v>
      </c>
      <c r="B189" s="36" t="s">
        <v>137</v>
      </c>
      <c r="C189" s="38">
        <v>4040</v>
      </c>
      <c r="D189" s="39">
        <v>3945</v>
      </c>
      <c r="E189" s="20"/>
      <c r="F189" s="20"/>
      <c r="G189" s="20"/>
      <c r="H189" s="20"/>
      <c r="I189" s="20"/>
      <c r="J189" s="20"/>
      <c r="K189" s="20"/>
      <c r="L189" s="20"/>
      <c r="M189" s="20"/>
      <c r="N189" s="20"/>
      <c r="O189" s="20"/>
      <c r="P189" s="20"/>
      <c r="Q189" s="16"/>
      <c r="R189" s="20"/>
      <c r="S189" s="20"/>
      <c r="T189" s="20"/>
      <c r="U189" s="17"/>
      <c r="V189" s="17"/>
      <c r="W189" s="17"/>
    </row>
    <row r="190" spans="1:23" s="2" customFormat="1" x14ac:dyDescent="0.25">
      <c r="A190" s="33">
        <v>14</v>
      </c>
      <c r="B190" s="36" t="s">
        <v>138</v>
      </c>
      <c r="C190" s="38">
        <v>2545</v>
      </c>
      <c r="D190" s="39">
        <v>2500</v>
      </c>
      <c r="E190" s="20"/>
      <c r="F190" s="20"/>
      <c r="G190" s="20"/>
      <c r="H190" s="20"/>
      <c r="I190" s="20"/>
      <c r="J190" s="20"/>
      <c r="K190" s="20"/>
      <c r="L190" s="20"/>
      <c r="M190" s="20"/>
      <c r="N190" s="20"/>
      <c r="O190" s="20"/>
      <c r="P190" s="20"/>
      <c r="Q190" s="16"/>
      <c r="R190" s="20"/>
      <c r="S190" s="20"/>
      <c r="T190" s="20"/>
      <c r="U190" s="17"/>
      <c r="V190" s="17"/>
      <c r="W190" s="17"/>
    </row>
    <row r="191" spans="1:23" s="2" customFormat="1" ht="25.5" x14ac:dyDescent="0.25">
      <c r="A191" s="33">
        <v>15</v>
      </c>
      <c r="B191" s="36" t="s">
        <v>139</v>
      </c>
      <c r="C191" s="38">
        <v>2730</v>
      </c>
      <c r="D191" s="39">
        <v>2680</v>
      </c>
      <c r="E191" s="20"/>
      <c r="F191" s="20"/>
      <c r="G191" s="20"/>
      <c r="H191" s="20"/>
      <c r="I191" s="20"/>
      <c r="J191" s="20"/>
      <c r="K191" s="20"/>
      <c r="L191" s="20"/>
      <c r="M191" s="20"/>
      <c r="N191" s="20"/>
      <c r="O191" s="20"/>
      <c r="P191" s="20"/>
      <c r="Q191" s="16"/>
      <c r="R191" s="20"/>
      <c r="S191" s="20"/>
      <c r="T191" s="20"/>
      <c r="U191" s="17"/>
      <c r="V191" s="17"/>
      <c r="W191" s="17"/>
    </row>
    <row r="192" spans="1:23" s="2" customFormat="1" ht="45.75" customHeight="1" x14ac:dyDescent="0.25">
      <c r="A192" s="33">
        <v>16</v>
      </c>
      <c r="B192" s="41" t="s">
        <v>140</v>
      </c>
      <c r="C192" s="38">
        <v>3110</v>
      </c>
      <c r="D192" s="39">
        <v>3080</v>
      </c>
      <c r="E192" s="20"/>
      <c r="F192" s="20"/>
      <c r="G192" s="20"/>
      <c r="H192" s="20"/>
      <c r="I192" s="20"/>
      <c r="J192" s="20"/>
      <c r="K192" s="20"/>
      <c r="L192" s="20"/>
      <c r="M192" s="20"/>
      <c r="N192" s="20"/>
      <c r="O192" s="20"/>
      <c r="P192" s="20"/>
      <c r="Q192" s="16"/>
      <c r="R192" s="20"/>
      <c r="S192" s="20"/>
      <c r="T192" s="20"/>
      <c r="U192" s="17"/>
      <c r="V192" s="17"/>
      <c r="W192" s="17"/>
    </row>
    <row r="193" spans="1:23" s="2" customFormat="1" ht="38.25" customHeight="1" x14ac:dyDescent="0.25">
      <c r="A193" s="37">
        <v>17</v>
      </c>
      <c r="B193" s="36" t="s">
        <v>141</v>
      </c>
      <c r="C193" s="38">
        <v>2100</v>
      </c>
      <c r="D193" s="39">
        <v>2070</v>
      </c>
      <c r="E193" s="20"/>
      <c r="F193" s="20"/>
      <c r="G193" s="20"/>
      <c r="H193" s="20"/>
      <c r="I193" s="20"/>
      <c r="J193" s="20"/>
      <c r="K193" s="20"/>
      <c r="L193" s="20"/>
      <c r="M193" s="20"/>
      <c r="N193" s="20"/>
      <c r="O193" s="20"/>
      <c r="P193" s="20"/>
      <c r="Q193" s="16"/>
      <c r="R193" s="20"/>
      <c r="S193" s="20"/>
      <c r="T193" s="20"/>
      <c r="U193" s="17"/>
      <c r="V193" s="17"/>
      <c r="W193" s="17"/>
    </row>
    <row r="194" spans="1:23" s="2" customFormat="1" ht="30.75" customHeight="1" x14ac:dyDescent="0.25">
      <c r="A194" s="33">
        <v>18</v>
      </c>
      <c r="B194" s="42" t="s">
        <v>142</v>
      </c>
      <c r="C194" s="38">
        <v>390</v>
      </c>
      <c r="D194" s="39">
        <v>370</v>
      </c>
      <c r="E194" s="20"/>
      <c r="F194" s="20"/>
      <c r="G194" s="20"/>
      <c r="H194" s="20"/>
      <c r="I194" s="20"/>
      <c r="J194" s="20"/>
      <c r="K194" s="20"/>
      <c r="L194" s="20"/>
      <c r="M194" s="20"/>
      <c r="N194" s="20"/>
      <c r="O194" s="20"/>
      <c r="P194" s="20"/>
      <c r="Q194" s="16"/>
      <c r="R194" s="20"/>
      <c r="S194" s="20"/>
      <c r="T194" s="20"/>
      <c r="U194" s="17"/>
      <c r="V194" s="17"/>
      <c r="W194" s="17"/>
    </row>
    <row r="195" spans="1:23" s="2" customFormat="1" ht="33" customHeight="1" x14ac:dyDescent="0.25">
      <c r="A195" s="37">
        <v>19</v>
      </c>
      <c r="B195" s="36" t="s">
        <v>143</v>
      </c>
      <c r="C195" s="38">
        <v>1520</v>
      </c>
      <c r="D195" s="39">
        <v>1500</v>
      </c>
      <c r="E195" s="20"/>
      <c r="F195" s="20"/>
      <c r="G195" s="20"/>
      <c r="H195" s="20"/>
      <c r="I195" s="20"/>
      <c r="J195" s="20"/>
      <c r="K195" s="20"/>
      <c r="L195" s="20"/>
      <c r="M195" s="20"/>
      <c r="N195" s="20"/>
      <c r="O195" s="20"/>
      <c r="P195" s="20"/>
      <c r="Q195" s="16"/>
      <c r="R195" s="20"/>
      <c r="S195" s="20"/>
      <c r="T195" s="20"/>
      <c r="U195" s="17"/>
      <c r="V195" s="17"/>
      <c r="W195" s="17"/>
    </row>
    <row r="196" spans="1:23" s="2" customFormat="1" ht="30.75" customHeight="1" x14ac:dyDescent="0.25">
      <c r="A196" s="33">
        <v>20</v>
      </c>
      <c r="B196" s="36" t="s">
        <v>144</v>
      </c>
      <c r="C196" s="38">
        <v>5000</v>
      </c>
      <c r="D196" s="39">
        <v>4130</v>
      </c>
      <c r="E196" s="20"/>
      <c r="F196" s="20"/>
      <c r="G196" s="20"/>
      <c r="H196" s="20"/>
      <c r="I196" s="20"/>
      <c r="J196" s="20"/>
      <c r="K196" s="20"/>
      <c r="L196" s="20"/>
      <c r="M196" s="20"/>
      <c r="N196" s="20"/>
      <c r="O196" s="20"/>
      <c r="P196" s="20"/>
      <c r="Q196" s="16"/>
      <c r="R196" s="20"/>
      <c r="S196" s="20"/>
      <c r="T196" s="20"/>
      <c r="U196" s="17"/>
      <c r="V196" s="17"/>
      <c r="W196" s="17"/>
    </row>
    <row r="197" spans="1:23" s="2" customFormat="1" ht="23.25" customHeight="1" x14ac:dyDescent="0.25">
      <c r="A197" s="37">
        <v>21</v>
      </c>
      <c r="B197" s="36" t="s">
        <v>145</v>
      </c>
      <c r="C197" s="38">
        <v>2345</v>
      </c>
      <c r="D197" s="39">
        <v>2300</v>
      </c>
      <c r="E197" s="20"/>
      <c r="F197" s="20"/>
      <c r="G197" s="20"/>
      <c r="H197" s="20"/>
      <c r="I197" s="20"/>
      <c r="J197" s="20"/>
      <c r="K197" s="20"/>
      <c r="L197" s="20"/>
      <c r="M197" s="20"/>
      <c r="N197" s="20"/>
      <c r="O197" s="20"/>
      <c r="P197" s="20"/>
      <c r="Q197" s="16"/>
      <c r="R197" s="20"/>
      <c r="S197" s="20"/>
      <c r="T197" s="20"/>
      <c r="U197" s="17"/>
      <c r="V197" s="17"/>
      <c r="W197" s="17"/>
    </row>
    <row r="198" spans="1:23" s="2" customFormat="1" ht="23.25" customHeight="1" x14ac:dyDescent="0.25">
      <c r="A198" s="33">
        <v>22</v>
      </c>
      <c r="B198" s="36" t="s">
        <v>146</v>
      </c>
      <c r="C198" s="38">
        <v>5090</v>
      </c>
      <c r="D198" s="39">
        <v>5020</v>
      </c>
      <c r="E198" s="20"/>
      <c r="F198" s="20"/>
      <c r="G198" s="20"/>
      <c r="H198" s="20"/>
      <c r="I198" s="20"/>
      <c r="J198" s="20"/>
      <c r="K198" s="20"/>
      <c r="L198" s="20"/>
      <c r="M198" s="20"/>
      <c r="N198" s="20"/>
      <c r="O198" s="20"/>
      <c r="P198" s="20"/>
      <c r="Q198" s="16"/>
      <c r="R198" s="20"/>
      <c r="S198" s="20"/>
      <c r="T198" s="20"/>
      <c r="U198" s="17"/>
      <c r="V198" s="17"/>
      <c r="W198" s="17"/>
    </row>
    <row r="199" spans="1:23" s="2" customFormat="1" x14ac:dyDescent="0.25">
      <c r="A199" s="37">
        <v>23</v>
      </c>
      <c r="B199" s="36" t="s">
        <v>147</v>
      </c>
      <c r="C199" s="38">
        <v>2500</v>
      </c>
      <c r="D199" s="39">
        <f>2450-39</f>
        <v>2411</v>
      </c>
      <c r="E199" s="20"/>
      <c r="F199" s="20"/>
      <c r="G199" s="20"/>
      <c r="H199" s="20"/>
      <c r="I199" s="20"/>
      <c r="J199" s="20"/>
      <c r="K199" s="20"/>
      <c r="L199" s="20"/>
      <c r="M199" s="20"/>
      <c r="N199" s="20"/>
      <c r="O199" s="20"/>
      <c r="P199" s="20"/>
      <c r="Q199" s="16"/>
      <c r="R199" s="20"/>
      <c r="S199" s="20"/>
      <c r="T199" s="20"/>
      <c r="U199" s="17"/>
      <c r="V199" s="17"/>
      <c r="W199" s="17"/>
    </row>
    <row r="200" spans="1:23" s="2" customFormat="1" ht="37.5" customHeight="1" x14ac:dyDescent="0.25">
      <c r="A200" s="13" t="s">
        <v>93</v>
      </c>
      <c r="B200" s="14" t="s">
        <v>61</v>
      </c>
      <c r="C200" s="15">
        <v>18000</v>
      </c>
      <c r="D200" s="15">
        <v>18000</v>
      </c>
      <c r="E200" s="15">
        <v>18000</v>
      </c>
      <c r="F200" s="15">
        <v>18000</v>
      </c>
      <c r="G200" s="20"/>
      <c r="H200" s="20"/>
      <c r="I200" s="20"/>
      <c r="J200" s="20"/>
      <c r="K200" s="20"/>
      <c r="L200" s="20"/>
      <c r="M200" s="20"/>
      <c r="N200" s="20"/>
      <c r="O200" s="20"/>
      <c r="P200" s="20"/>
      <c r="Q200" s="46"/>
      <c r="R200" s="20"/>
      <c r="S200" s="20"/>
      <c r="T200" s="20"/>
      <c r="U200" s="17"/>
      <c r="V200" s="17"/>
      <c r="W200" s="17"/>
    </row>
    <row r="201" spans="1:23" s="2" customFormat="1" ht="37.5" customHeight="1" x14ac:dyDescent="0.25">
      <c r="A201" s="13" t="s">
        <v>94</v>
      </c>
      <c r="B201" s="14" t="s">
        <v>56</v>
      </c>
      <c r="C201" s="15">
        <f>SUM(C202:C203)</f>
        <v>23800</v>
      </c>
      <c r="D201" s="15">
        <f>SUM(D202:D203)</f>
        <v>23800</v>
      </c>
      <c r="E201" s="15">
        <f t="shared" ref="E201:F201" si="6">SUM(E202:E203)</f>
        <v>0</v>
      </c>
      <c r="F201" s="15">
        <f t="shared" si="6"/>
        <v>9000</v>
      </c>
      <c r="G201" s="15"/>
      <c r="H201" s="15"/>
      <c r="I201" s="15"/>
      <c r="J201" s="15"/>
      <c r="K201" s="15"/>
      <c r="L201" s="15"/>
      <c r="M201" s="15"/>
      <c r="N201" s="15"/>
      <c r="O201" s="15"/>
      <c r="P201" s="15"/>
      <c r="Q201" s="46"/>
      <c r="R201" s="15"/>
      <c r="S201" s="15"/>
      <c r="T201" s="15"/>
      <c r="U201" s="17"/>
      <c r="V201" s="17"/>
      <c r="W201" s="17"/>
    </row>
    <row r="202" spans="1:23" s="2" customFormat="1" ht="37.5" customHeight="1" x14ac:dyDescent="0.25">
      <c r="A202" s="27" t="s">
        <v>38</v>
      </c>
      <c r="B202" s="19" t="s">
        <v>148</v>
      </c>
      <c r="C202" s="39">
        <v>3800</v>
      </c>
      <c r="D202" s="39">
        <v>3800</v>
      </c>
      <c r="E202" s="15"/>
      <c r="F202" s="20">
        <v>2000</v>
      </c>
      <c r="G202" s="20"/>
      <c r="H202" s="15"/>
      <c r="I202" s="15"/>
      <c r="J202" s="15"/>
      <c r="K202" s="15"/>
      <c r="L202" s="15"/>
      <c r="M202" s="15"/>
      <c r="N202" s="15"/>
      <c r="O202" s="15"/>
      <c r="P202" s="15"/>
      <c r="Q202" s="47"/>
      <c r="R202" s="15"/>
      <c r="S202" s="15"/>
      <c r="T202" s="15"/>
      <c r="U202" s="17"/>
      <c r="V202" s="17"/>
      <c r="W202" s="17"/>
    </row>
    <row r="203" spans="1:23" s="2" customFormat="1" ht="36" customHeight="1" x14ac:dyDescent="0.25">
      <c r="A203" s="43">
        <v>2</v>
      </c>
      <c r="B203" s="36" t="s">
        <v>149</v>
      </c>
      <c r="C203" s="39">
        <v>20000</v>
      </c>
      <c r="D203" s="39">
        <v>20000</v>
      </c>
      <c r="E203" s="15"/>
      <c r="F203" s="20">
        <v>7000</v>
      </c>
      <c r="G203" s="20"/>
      <c r="H203" s="15"/>
      <c r="I203" s="15"/>
      <c r="J203" s="15"/>
      <c r="K203" s="15"/>
      <c r="L203" s="15"/>
      <c r="M203" s="15"/>
      <c r="N203" s="15"/>
      <c r="O203" s="15"/>
      <c r="P203" s="15"/>
      <c r="Q203" s="47"/>
      <c r="R203" s="15"/>
      <c r="S203" s="15"/>
      <c r="T203" s="15"/>
      <c r="U203" s="17"/>
      <c r="V203" s="17"/>
      <c r="W203" s="17"/>
    </row>
    <row r="204" spans="1:23" s="2" customFormat="1" ht="39.75" customHeight="1" x14ac:dyDescent="0.25">
      <c r="A204" s="13" t="s">
        <v>104</v>
      </c>
      <c r="B204" s="14" t="s">
        <v>105</v>
      </c>
      <c r="C204" s="29">
        <v>0</v>
      </c>
      <c r="D204" s="20"/>
      <c r="E204" s="20"/>
      <c r="F204" s="20"/>
      <c r="G204" s="20"/>
      <c r="H204" s="20"/>
      <c r="I204" s="20"/>
      <c r="J204" s="20"/>
      <c r="K204" s="20"/>
      <c r="L204" s="20"/>
      <c r="M204" s="20"/>
      <c r="N204" s="20"/>
      <c r="O204" s="20"/>
      <c r="P204" s="20"/>
      <c r="Q204" s="16"/>
      <c r="R204" s="20"/>
      <c r="S204" s="20"/>
      <c r="T204" s="20"/>
      <c r="U204" s="175"/>
      <c r="V204" s="175"/>
      <c r="W204" s="175"/>
    </row>
    <row r="205" spans="1:23" s="2" customFormat="1" ht="27.75" customHeight="1" x14ac:dyDescent="0.25">
      <c r="A205" s="13" t="s">
        <v>106</v>
      </c>
      <c r="B205" s="14" t="s">
        <v>150</v>
      </c>
      <c r="C205" s="29">
        <v>0</v>
      </c>
      <c r="D205" s="20"/>
      <c r="E205" s="20"/>
      <c r="F205" s="20"/>
      <c r="G205" s="20"/>
      <c r="H205" s="20"/>
      <c r="I205" s="20"/>
      <c r="J205" s="20"/>
      <c r="K205" s="20"/>
      <c r="L205" s="20"/>
      <c r="M205" s="20"/>
      <c r="N205" s="20"/>
      <c r="O205" s="20"/>
      <c r="P205" s="20"/>
      <c r="Q205" s="16"/>
      <c r="R205" s="20"/>
      <c r="S205" s="20"/>
      <c r="T205" s="20"/>
      <c r="U205" s="17"/>
      <c r="V205" s="17"/>
      <c r="W205" s="17"/>
    </row>
    <row r="206" spans="1:23" s="3" customFormat="1" ht="69" customHeight="1" x14ac:dyDescent="0.25">
      <c r="A206" s="48" t="s">
        <v>51</v>
      </c>
      <c r="B206" s="49" t="s">
        <v>70</v>
      </c>
      <c r="C206" s="236">
        <f>C207+C225</f>
        <v>12523</v>
      </c>
      <c r="D206" s="236">
        <f>D207+D225</f>
        <v>12523</v>
      </c>
      <c r="E206" s="236">
        <f t="shared" ref="E206:G206" si="7">E207+E225</f>
        <v>0</v>
      </c>
      <c r="F206" s="236">
        <f t="shared" si="7"/>
        <v>0</v>
      </c>
      <c r="G206" s="236">
        <f t="shared" si="7"/>
        <v>0</v>
      </c>
      <c r="H206" s="236"/>
      <c r="I206" s="236"/>
      <c r="J206" s="236"/>
      <c r="K206" s="236"/>
      <c r="L206" s="236"/>
      <c r="M206" s="236"/>
      <c r="N206" s="236"/>
      <c r="O206" s="236"/>
      <c r="P206" s="236"/>
      <c r="Q206" s="50"/>
      <c r="R206" s="236"/>
      <c r="S206" s="236"/>
      <c r="T206" s="236"/>
      <c r="U206" s="237"/>
      <c r="V206" s="237"/>
      <c r="W206" s="237"/>
    </row>
    <row r="207" spans="1:23" s="2" customFormat="1" x14ac:dyDescent="0.25">
      <c r="A207" s="13" t="s">
        <v>53</v>
      </c>
      <c r="B207" s="14" t="s">
        <v>107</v>
      </c>
      <c r="C207" s="15">
        <f>C208+C213+C218+C221</f>
        <v>12523</v>
      </c>
      <c r="D207" s="15">
        <f t="shared" ref="D207:E207" si="8">D208+D213+D218+D221</f>
        <v>12523</v>
      </c>
      <c r="E207" s="15">
        <f t="shared" si="8"/>
        <v>0</v>
      </c>
      <c r="F207" s="15"/>
      <c r="G207" s="15"/>
      <c r="H207" s="15"/>
      <c r="I207" s="15"/>
      <c r="J207" s="15"/>
      <c r="K207" s="15"/>
      <c r="L207" s="15"/>
      <c r="M207" s="15"/>
      <c r="N207" s="15"/>
      <c r="O207" s="15"/>
      <c r="P207" s="15"/>
      <c r="Q207" s="16"/>
      <c r="R207" s="15"/>
      <c r="S207" s="15"/>
      <c r="T207" s="15"/>
      <c r="U207" s="17"/>
      <c r="V207" s="17"/>
      <c r="W207" s="17"/>
    </row>
    <row r="208" spans="1:23" s="2" customFormat="1" x14ac:dyDescent="0.25">
      <c r="A208" s="13" t="s">
        <v>151</v>
      </c>
      <c r="B208" s="14" t="s">
        <v>152</v>
      </c>
      <c r="C208" s="15"/>
      <c r="D208" s="15"/>
      <c r="E208" s="20"/>
      <c r="F208" s="20"/>
      <c r="G208" s="20"/>
      <c r="H208" s="20"/>
      <c r="I208" s="20"/>
      <c r="J208" s="20"/>
      <c r="K208" s="20"/>
      <c r="L208" s="20"/>
      <c r="M208" s="20"/>
      <c r="N208" s="20"/>
      <c r="O208" s="20"/>
      <c r="P208" s="20"/>
      <c r="Q208" s="16"/>
      <c r="R208" s="20"/>
      <c r="S208" s="20"/>
      <c r="T208" s="20"/>
      <c r="U208" s="17"/>
      <c r="V208" s="17"/>
      <c r="W208" s="17"/>
    </row>
    <row r="209" spans="1:23" s="2" customFormat="1" x14ac:dyDescent="0.25">
      <c r="A209" s="27" t="s">
        <v>38</v>
      </c>
      <c r="B209" s="36" t="s">
        <v>153</v>
      </c>
      <c r="C209" s="20"/>
      <c r="D209" s="20"/>
      <c r="E209" s="20"/>
      <c r="F209" s="20"/>
      <c r="G209" s="20"/>
      <c r="H209" s="20"/>
      <c r="I209" s="20"/>
      <c r="J209" s="20"/>
      <c r="K209" s="20"/>
      <c r="L209" s="20"/>
      <c r="M209" s="20"/>
      <c r="N209" s="20"/>
      <c r="O209" s="20"/>
      <c r="P209" s="20"/>
      <c r="Q209" s="16"/>
      <c r="R209" s="20"/>
      <c r="S209" s="20"/>
      <c r="T209" s="20"/>
      <c r="U209" s="17"/>
      <c r="V209" s="17"/>
      <c r="W209" s="17"/>
    </row>
    <row r="210" spans="1:23" s="2" customFormat="1" x14ac:dyDescent="0.25">
      <c r="A210" s="27" t="s">
        <v>39</v>
      </c>
      <c r="B210" s="36" t="s">
        <v>153</v>
      </c>
      <c r="C210" s="20"/>
      <c r="D210" s="20"/>
      <c r="E210" s="20"/>
      <c r="F210" s="20"/>
      <c r="G210" s="20"/>
      <c r="H210" s="20"/>
      <c r="I210" s="20"/>
      <c r="J210" s="20"/>
      <c r="K210" s="20"/>
      <c r="L210" s="20"/>
      <c r="M210" s="20"/>
      <c r="N210" s="20"/>
      <c r="O210" s="20"/>
      <c r="P210" s="20"/>
      <c r="Q210" s="16"/>
      <c r="R210" s="20"/>
      <c r="S210" s="20"/>
      <c r="T210" s="20"/>
      <c r="U210" s="17"/>
      <c r="V210" s="17"/>
      <c r="W210" s="17"/>
    </row>
    <row r="211" spans="1:23" s="2" customFormat="1" x14ac:dyDescent="0.25">
      <c r="A211" s="27" t="s">
        <v>40</v>
      </c>
      <c r="B211" s="36" t="s">
        <v>154</v>
      </c>
      <c r="C211" s="20"/>
      <c r="D211" s="20"/>
      <c r="E211" s="20"/>
      <c r="F211" s="20"/>
      <c r="G211" s="20"/>
      <c r="H211" s="20"/>
      <c r="I211" s="20"/>
      <c r="J211" s="20"/>
      <c r="K211" s="20"/>
      <c r="L211" s="20"/>
      <c r="M211" s="20"/>
      <c r="N211" s="20"/>
      <c r="O211" s="20"/>
      <c r="P211" s="20"/>
      <c r="Q211" s="16"/>
      <c r="R211" s="20"/>
      <c r="S211" s="20"/>
      <c r="T211" s="20"/>
      <c r="U211" s="17"/>
      <c r="V211" s="17"/>
      <c r="W211" s="17"/>
    </row>
    <row r="212" spans="1:23" s="2" customFormat="1" x14ac:dyDescent="0.25">
      <c r="A212" s="27" t="s">
        <v>41</v>
      </c>
      <c r="B212" s="36" t="s">
        <v>155</v>
      </c>
      <c r="C212" s="20"/>
      <c r="D212" s="20"/>
      <c r="E212" s="20"/>
      <c r="F212" s="20"/>
      <c r="G212" s="20"/>
      <c r="H212" s="20"/>
      <c r="I212" s="20"/>
      <c r="J212" s="20"/>
      <c r="K212" s="20"/>
      <c r="L212" s="20"/>
      <c r="M212" s="20"/>
      <c r="N212" s="20"/>
      <c r="O212" s="20"/>
      <c r="P212" s="20"/>
      <c r="Q212" s="16"/>
      <c r="R212" s="20"/>
      <c r="S212" s="20"/>
      <c r="T212" s="20"/>
      <c r="U212" s="17"/>
      <c r="V212" s="17"/>
      <c r="W212" s="17"/>
    </row>
    <row r="213" spans="1:23" s="2" customFormat="1" x14ac:dyDescent="0.25">
      <c r="A213" s="13" t="s">
        <v>151</v>
      </c>
      <c r="B213" s="14" t="s">
        <v>156</v>
      </c>
      <c r="C213" s="15"/>
      <c r="D213" s="15"/>
      <c r="E213" s="20"/>
      <c r="F213" s="20"/>
      <c r="G213" s="20"/>
      <c r="H213" s="20"/>
      <c r="I213" s="20"/>
      <c r="J213" s="20"/>
      <c r="K213" s="20"/>
      <c r="L213" s="20"/>
      <c r="M213" s="20"/>
      <c r="N213" s="20"/>
      <c r="O213" s="20"/>
      <c r="P213" s="20"/>
      <c r="Q213" s="16"/>
      <c r="R213" s="20"/>
      <c r="S213" s="20"/>
      <c r="T213" s="20"/>
      <c r="U213" s="17"/>
      <c r="V213" s="17"/>
      <c r="W213" s="17"/>
    </row>
    <row r="214" spans="1:23" s="2" customFormat="1" x14ac:dyDescent="0.25">
      <c r="A214" s="27" t="s">
        <v>38</v>
      </c>
      <c r="B214" s="36" t="s">
        <v>157</v>
      </c>
      <c r="C214" s="20"/>
      <c r="D214" s="20"/>
      <c r="E214" s="20"/>
      <c r="F214" s="20"/>
      <c r="G214" s="20"/>
      <c r="H214" s="20"/>
      <c r="I214" s="20"/>
      <c r="J214" s="20"/>
      <c r="K214" s="20"/>
      <c r="L214" s="20"/>
      <c r="M214" s="20"/>
      <c r="N214" s="20"/>
      <c r="O214" s="20"/>
      <c r="P214" s="20"/>
      <c r="Q214" s="16"/>
      <c r="R214" s="20"/>
      <c r="S214" s="20"/>
      <c r="T214" s="20"/>
      <c r="U214" s="17"/>
      <c r="V214" s="17"/>
      <c r="W214" s="17"/>
    </row>
    <row r="215" spans="1:23" s="2" customFormat="1" x14ac:dyDescent="0.25">
      <c r="A215" s="27" t="s">
        <v>39</v>
      </c>
      <c r="B215" s="36" t="s">
        <v>158</v>
      </c>
      <c r="C215" s="20"/>
      <c r="D215" s="20"/>
      <c r="E215" s="20"/>
      <c r="F215" s="20"/>
      <c r="G215" s="20"/>
      <c r="H215" s="20"/>
      <c r="I215" s="20"/>
      <c r="J215" s="20"/>
      <c r="K215" s="20"/>
      <c r="L215" s="20"/>
      <c r="M215" s="20"/>
      <c r="N215" s="20"/>
      <c r="O215" s="20"/>
      <c r="P215" s="20"/>
      <c r="Q215" s="16"/>
      <c r="R215" s="20"/>
      <c r="S215" s="20"/>
      <c r="T215" s="20"/>
      <c r="U215" s="17"/>
      <c r="V215" s="17"/>
      <c r="W215" s="17"/>
    </row>
    <row r="216" spans="1:23" s="2" customFormat="1" x14ac:dyDescent="0.25">
      <c r="A216" s="27" t="s">
        <v>40</v>
      </c>
      <c r="B216" s="36" t="s">
        <v>159</v>
      </c>
      <c r="C216" s="20"/>
      <c r="D216" s="20"/>
      <c r="E216" s="20"/>
      <c r="F216" s="20"/>
      <c r="G216" s="20"/>
      <c r="H216" s="20"/>
      <c r="I216" s="20"/>
      <c r="J216" s="20"/>
      <c r="K216" s="20"/>
      <c r="L216" s="20"/>
      <c r="M216" s="20"/>
      <c r="N216" s="20"/>
      <c r="O216" s="20"/>
      <c r="P216" s="20"/>
      <c r="Q216" s="16"/>
      <c r="R216" s="20"/>
      <c r="S216" s="20"/>
      <c r="T216" s="20"/>
      <c r="U216" s="17"/>
      <c r="V216" s="17"/>
      <c r="W216" s="17"/>
    </row>
    <row r="217" spans="1:23" s="2" customFormat="1" x14ac:dyDescent="0.25">
      <c r="A217" s="27" t="s">
        <v>41</v>
      </c>
      <c r="B217" s="36" t="s">
        <v>160</v>
      </c>
      <c r="C217" s="20"/>
      <c r="D217" s="20"/>
      <c r="E217" s="20"/>
      <c r="F217" s="20"/>
      <c r="G217" s="20"/>
      <c r="H217" s="20"/>
      <c r="I217" s="20"/>
      <c r="J217" s="20"/>
      <c r="K217" s="20"/>
      <c r="L217" s="20"/>
      <c r="M217" s="20"/>
      <c r="N217" s="20"/>
      <c r="O217" s="20"/>
      <c r="P217" s="20"/>
      <c r="Q217" s="16"/>
      <c r="R217" s="20"/>
      <c r="S217" s="20"/>
      <c r="T217" s="20"/>
      <c r="U217" s="17"/>
      <c r="V217" s="17"/>
      <c r="W217" s="17"/>
    </row>
    <row r="218" spans="1:23" s="2" customFormat="1" x14ac:dyDescent="0.25">
      <c r="A218" s="13" t="s">
        <v>151</v>
      </c>
      <c r="B218" s="14" t="s">
        <v>161</v>
      </c>
      <c r="C218" s="15">
        <f>SUM(C219:C220)</f>
        <v>1323</v>
      </c>
      <c r="D218" s="15">
        <f>SUM(D219:D220)</f>
        <v>1323</v>
      </c>
      <c r="E218" s="20"/>
      <c r="F218" s="20"/>
      <c r="G218" s="20"/>
      <c r="H218" s="20"/>
      <c r="I218" s="20"/>
      <c r="J218" s="20"/>
      <c r="K218" s="20"/>
      <c r="L218" s="20"/>
      <c r="M218" s="20"/>
      <c r="N218" s="20"/>
      <c r="O218" s="20"/>
      <c r="P218" s="20"/>
      <c r="Q218" s="16"/>
      <c r="R218" s="20"/>
      <c r="S218" s="20"/>
      <c r="T218" s="20"/>
      <c r="U218" s="17"/>
      <c r="V218" s="17"/>
      <c r="W218" s="17"/>
    </row>
    <row r="219" spans="1:23" s="2" customFormat="1" x14ac:dyDescent="0.25">
      <c r="A219" s="27" t="s">
        <v>38</v>
      </c>
      <c r="B219" s="36" t="s">
        <v>158</v>
      </c>
      <c r="C219" s="39">
        <v>522</v>
      </c>
      <c r="D219" s="39">
        <v>522</v>
      </c>
      <c r="E219" s="20"/>
      <c r="F219" s="20"/>
      <c r="G219" s="20"/>
      <c r="H219" s="20"/>
      <c r="I219" s="20"/>
      <c r="J219" s="20"/>
      <c r="K219" s="20"/>
      <c r="L219" s="20"/>
      <c r="M219" s="20"/>
      <c r="N219" s="20"/>
      <c r="O219" s="20"/>
      <c r="P219" s="20"/>
      <c r="Q219" s="16"/>
      <c r="R219" s="20"/>
      <c r="S219" s="20"/>
      <c r="T219" s="20"/>
      <c r="U219" s="17"/>
      <c r="V219" s="17"/>
      <c r="W219" s="17"/>
    </row>
    <row r="220" spans="1:23" s="2" customFormat="1" x14ac:dyDescent="0.25">
      <c r="A220" s="27" t="s">
        <v>39</v>
      </c>
      <c r="B220" s="34" t="s">
        <v>159</v>
      </c>
      <c r="C220" s="39">
        <v>801</v>
      </c>
      <c r="D220" s="39">
        <v>801</v>
      </c>
      <c r="E220" s="20"/>
      <c r="F220" s="20"/>
      <c r="G220" s="20"/>
      <c r="H220" s="20"/>
      <c r="I220" s="20"/>
      <c r="J220" s="20"/>
      <c r="K220" s="20"/>
      <c r="L220" s="20"/>
      <c r="M220" s="20"/>
      <c r="N220" s="20"/>
      <c r="O220" s="20"/>
      <c r="P220" s="20"/>
      <c r="Q220" s="16"/>
      <c r="R220" s="20"/>
      <c r="S220" s="20"/>
      <c r="T220" s="20"/>
      <c r="U220" s="17"/>
      <c r="V220" s="17"/>
      <c r="W220" s="17"/>
    </row>
    <row r="221" spans="1:23" s="2" customFormat="1" x14ac:dyDescent="0.25">
      <c r="A221" s="13" t="s">
        <v>151</v>
      </c>
      <c r="B221" s="14" t="s">
        <v>163</v>
      </c>
      <c r="C221" s="15">
        <f>SUM(C222:C224)</f>
        <v>11200</v>
      </c>
      <c r="D221" s="15">
        <f>SUM(D222:D224)</f>
        <v>11200</v>
      </c>
      <c r="E221" s="20"/>
      <c r="F221" s="20"/>
      <c r="G221" s="20"/>
      <c r="H221" s="20"/>
      <c r="I221" s="20"/>
      <c r="J221" s="20"/>
      <c r="K221" s="20"/>
      <c r="L221" s="20"/>
      <c r="M221" s="20"/>
      <c r="N221" s="20"/>
      <c r="O221" s="20"/>
      <c r="P221" s="20"/>
      <c r="Q221" s="16"/>
      <c r="R221" s="20"/>
      <c r="S221" s="20"/>
      <c r="T221" s="20"/>
      <c r="U221" s="17"/>
      <c r="V221" s="17"/>
      <c r="W221" s="17"/>
    </row>
    <row r="222" spans="1:23" s="2" customFormat="1" x14ac:dyDescent="0.25">
      <c r="A222" s="27" t="s">
        <v>38</v>
      </c>
      <c r="B222" s="34" t="s">
        <v>157</v>
      </c>
      <c r="C222" s="39">
        <v>3600</v>
      </c>
      <c r="D222" s="39">
        <v>3600</v>
      </c>
      <c r="E222" s="20"/>
      <c r="F222" s="20"/>
      <c r="G222" s="20"/>
      <c r="H222" s="20"/>
      <c r="I222" s="20"/>
      <c r="J222" s="20"/>
      <c r="K222" s="20"/>
      <c r="L222" s="20"/>
      <c r="M222" s="20"/>
      <c r="N222" s="20"/>
      <c r="O222" s="20"/>
      <c r="P222" s="20"/>
      <c r="Q222" s="16"/>
      <c r="R222" s="20"/>
      <c r="S222" s="20"/>
      <c r="T222" s="20"/>
      <c r="U222" s="17"/>
      <c r="V222" s="17"/>
      <c r="W222" s="17"/>
    </row>
    <row r="223" spans="1:23" s="2" customFormat="1" x14ac:dyDescent="0.25">
      <c r="A223" s="27" t="s">
        <v>39</v>
      </c>
      <c r="B223" s="34" t="s">
        <v>164</v>
      </c>
      <c r="C223" s="39">
        <v>3600</v>
      </c>
      <c r="D223" s="39">
        <v>3600</v>
      </c>
      <c r="E223" s="20"/>
      <c r="F223" s="20"/>
      <c r="G223" s="20"/>
      <c r="H223" s="20"/>
      <c r="I223" s="20"/>
      <c r="J223" s="20"/>
      <c r="K223" s="20"/>
      <c r="L223" s="20"/>
      <c r="M223" s="20"/>
      <c r="N223" s="20"/>
      <c r="O223" s="20"/>
      <c r="P223" s="20"/>
      <c r="Q223" s="16"/>
      <c r="R223" s="20"/>
      <c r="S223" s="20"/>
      <c r="T223" s="20"/>
      <c r="U223" s="17"/>
      <c r="V223" s="17"/>
      <c r="W223" s="17"/>
    </row>
    <row r="224" spans="1:23" s="2" customFormat="1" x14ac:dyDescent="0.25">
      <c r="A224" s="27" t="s">
        <v>40</v>
      </c>
      <c r="B224" s="34" t="s">
        <v>165</v>
      </c>
      <c r="C224" s="39">
        <v>4000</v>
      </c>
      <c r="D224" s="39">
        <v>4000</v>
      </c>
      <c r="E224" s="20"/>
      <c r="F224" s="20"/>
      <c r="G224" s="20"/>
      <c r="H224" s="20"/>
      <c r="I224" s="20"/>
      <c r="J224" s="20"/>
      <c r="K224" s="20"/>
      <c r="L224" s="20"/>
      <c r="M224" s="20"/>
      <c r="N224" s="20"/>
      <c r="O224" s="20"/>
      <c r="P224" s="20"/>
      <c r="Q224" s="16"/>
      <c r="R224" s="20"/>
      <c r="S224" s="20"/>
      <c r="T224" s="20"/>
      <c r="U224" s="17"/>
      <c r="V224" s="17"/>
      <c r="W224" s="17"/>
    </row>
    <row r="225" spans="1:24" s="2" customFormat="1" ht="53.25" customHeight="1" x14ac:dyDescent="0.25">
      <c r="A225" s="13" t="s">
        <v>55</v>
      </c>
      <c r="B225" s="14" t="s">
        <v>116</v>
      </c>
      <c r="C225" s="20"/>
      <c r="D225" s="20"/>
      <c r="E225" s="20"/>
      <c r="F225" s="20"/>
      <c r="G225" s="20"/>
      <c r="H225" s="20"/>
      <c r="I225" s="20"/>
      <c r="J225" s="20"/>
      <c r="K225" s="20"/>
      <c r="L225" s="20"/>
      <c r="M225" s="20"/>
      <c r="N225" s="20"/>
      <c r="O225" s="20"/>
      <c r="P225" s="20"/>
      <c r="Q225" s="16"/>
      <c r="R225" s="20"/>
      <c r="S225" s="20"/>
      <c r="T225" s="20"/>
      <c r="U225" s="17"/>
      <c r="V225" s="17"/>
      <c r="W225" s="17"/>
    </row>
    <row r="226" spans="1:24" s="3" customFormat="1" ht="69" customHeight="1" x14ac:dyDescent="0.25">
      <c r="A226" s="48" t="s">
        <v>51</v>
      </c>
      <c r="B226" s="49" t="s">
        <v>502</v>
      </c>
      <c r="C226" s="236">
        <v>3836</v>
      </c>
      <c r="D226" s="236">
        <v>3836</v>
      </c>
      <c r="E226" s="236"/>
      <c r="F226" s="236"/>
      <c r="G226" s="236"/>
      <c r="H226" s="236"/>
      <c r="I226" s="236"/>
      <c r="J226" s="236"/>
      <c r="K226" s="236"/>
      <c r="L226" s="236"/>
      <c r="M226" s="236"/>
      <c r="N226" s="236"/>
      <c r="O226" s="236"/>
      <c r="P226" s="236"/>
      <c r="Q226" s="50"/>
      <c r="R226" s="236"/>
      <c r="S226" s="236"/>
      <c r="T226" s="236"/>
      <c r="U226" s="237"/>
      <c r="V226" s="237"/>
      <c r="W226" s="237"/>
    </row>
    <row r="227" spans="1:24" s="3" customFormat="1" ht="69" customHeight="1" x14ac:dyDescent="0.25">
      <c r="A227" s="48" t="s">
        <v>69</v>
      </c>
      <c r="B227" s="49" t="s">
        <v>73</v>
      </c>
      <c r="C227" s="236">
        <f>C228</f>
        <v>44189</v>
      </c>
      <c r="D227" s="236">
        <f>D228</f>
        <v>41158</v>
      </c>
      <c r="E227" s="236">
        <f>E228</f>
        <v>0</v>
      </c>
      <c r="F227" s="236">
        <f>F228</f>
        <v>11000</v>
      </c>
      <c r="G227" s="236"/>
      <c r="H227" s="236"/>
      <c r="I227" s="236"/>
      <c r="J227" s="236"/>
      <c r="K227" s="236"/>
      <c r="L227" s="236"/>
      <c r="M227" s="236"/>
      <c r="N227" s="236"/>
      <c r="O227" s="236"/>
      <c r="P227" s="236"/>
      <c r="Q227" s="50"/>
      <c r="R227" s="236"/>
      <c r="S227" s="236"/>
      <c r="T227" s="236"/>
      <c r="U227" s="237"/>
      <c r="V227" s="237"/>
      <c r="W227" s="237"/>
    </row>
    <row r="228" spans="1:24" s="2" customFormat="1" ht="38.25" customHeight="1" x14ac:dyDescent="0.25">
      <c r="A228" s="13" t="s">
        <v>167</v>
      </c>
      <c r="B228" s="14" t="s">
        <v>168</v>
      </c>
      <c r="C228" s="15">
        <f>SUM(C229:C231)</f>
        <v>44189</v>
      </c>
      <c r="D228" s="15">
        <f>SUM(D229:D231)</f>
        <v>41158</v>
      </c>
      <c r="E228" s="15">
        <f>SUM(E229:E231)</f>
        <v>0</v>
      </c>
      <c r="F228" s="15">
        <f>SUM(F229:F231)</f>
        <v>11000</v>
      </c>
      <c r="G228" s="15"/>
      <c r="H228" s="15"/>
      <c r="I228" s="15"/>
      <c r="J228" s="15"/>
      <c r="K228" s="15"/>
      <c r="L228" s="15"/>
      <c r="M228" s="15"/>
      <c r="N228" s="15"/>
      <c r="O228" s="15"/>
      <c r="P228" s="15"/>
      <c r="Q228" s="16"/>
      <c r="R228" s="15"/>
      <c r="S228" s="15"/>
      <c r="T228" s="15"/>
      <c r="U228" s="17"/>
      <c r="V228" s="17"/>
      <c r="W228" s="17"/>
    </row>
    <row r="229" spans="1:24" s="2" customFormat="1" ht="28.5" customHeight="1" x14ac:dyDescent="0.25">
      <c r="A229" s="27" t="s">
        <v>40</v>
      </c>
      <c r="B229" s="19" t="s">
        <v>169</v>
      </c>
      <c r="C229" s="20">
        <v>19000</v>
      </c>
      <c r="D229" s="20">
        <v>19000</v>
      </c>
      <c r="E229" s="20"/>
      <c r="F229" s="20">
        <v>4500</v>
      </c>
      <c r="G229" s="20"/>
      <c r="H229" s="20"/>
      <c r="I229" s="20"/>
      <c r="J229" s="20"/>
      <c r="K229" s="20"/>
      <c r="L229" s="20"/>
      <c r="M229" s="20"/>
      <c r="N229" s="20"/>
      <c r="O229" s="20"/>
      <c r="P229" s="20"/>
      <c r="Q229" s="16"/>
      <c r="R229" s="20"/>
      <c r="S229" s="20"/>
      <c r="T229" s="20"/>
      <c r="U229" s="17"/>
      <c r="V229" s="17"/>
      <c r="W229" s="17"/>
    </row>
    <row r="230" spans="1:24" s="2" customFormat="1" ht="66.75" customHeight="1" x14ac:dyDescent="0.25">
      <c r="A230" s="27" t="s">
        <v>41</v>
      </c>
      <c r="B230" s="19" t="s">
        <v>170</v>
      </c>
      <c r="C230" s="20">
        <v>23580</v>
      </c>
      <c r="D230" s="30">
        <v>20549</v>
      </c>
      <c r="E230" s="20"/>
      <c r="F230" s="20">
        <v>6500</v>
      </c>
      <c r="G230" s="20"/>
      <c r="H230" s="20"/>
      <c r="I230" s="20"/>
      <c r="J230" s="20"/>
      <c r="K230" s="20"/>
      <c r="L230" s="20"/>
      <c r="M230" s="20"/>
      <c r="N230" s="20"/>
      <c r="O230" s="20"/>
      <c r="P230" s="20"/>
      <c r="Q230" s="16"/>
      <c r="R230" s="20"/>
      <c r="S230" s="20"/>
      <c r="T230" s="20"/>
      <c r="U230" s="17"/>
      <c r="V230" s="17"/>
      <c r="W230" s="17"/>
    </row>
    <row r="231" spans="1:24" s="2" customFormat="1" ht="34.5" customHeight="1" x14ac:dyDescent="0.25">
      <c r="A231" s="27" t="s">
        <v>42</v>
      </c>
      <c r="B231" s="19" t="s">
        <v>171</v>
      </c>
      <c r="C231" s="20">
        <v>1609</v>
      </c>
      <c r="D231" s="20">
        <v>1609</v>
      </c>
      <c r="E231" s="20"/>
      <c r="F231" s="20"/>
      <c r="G231" s="20"/>
      <c r="H231" s="20"/>
      <c r="I231" s="20"/>
      <c r="J231" s="20"/>
      <c r="K231" s="20"/>
      <c r="L231" s="20"/>
      <c r="M231" s="20"/>
      <c r="N231" s="20"/>
      <c r="O231" s="20"/>
      <c r="P231" s="20"/>
      <c r="Q231" s="16"/>
      <c r="R231" s="20"/>
      <c r="S231" s="20"/>
      <c r="T231" s="20"/>
      <c r="U231" s="17"/>
      <c r="V231" s="17"/>
      <c r="W231" s="17"/>
    </row>
    <row r="232" spans="1:24" s="2" customFormat="1" ht="51" customHeight="1" x14ac:dyDescent="0.25">
      <c r="A232" s="13" t="s">
        <v>71</v>
      </c>
      <c r="B232" s="14" t="s">
        <v>75</v>
      </c>
      <c r="C232" s="29">
        <v>0</v>
      </c>
      <c r="D232" s="29">
        <v>0</v>
      </c>
      <c r="E232" s="29">
        <v>0</v>
      </c>
      <c r="F232" s="29"/>
      <c r="G232" s="29"/>
      <c r="H232" s="29"/>
      <c r="I232" s="29"/>
      <c r="J232" s="29"/>
      <c r="K232" s="29"/>
      <c r="L232" s="29"/>
      <c r="M232" s="29"/>
      <c r="N232" s="29"/>
      <c r="O232" s="29"/>
      <c r="P232" s="29"/>
      <c r="Q232" s="16"/>
      <c r="R232" s="29"/>
      <c r="S232" s="29"/>
      <c r="T232" s="29"/>
      <c r="U232" s="17"/>
      <c r="V232" s="17"/>
      <c r="W232" s="17"/>
    </row>
    <row r="233" spans="1:24" s="1" customFormat="1" ht="59.25" customHeight="1" x14ac:dyDescent="0.25">
      <c r="A233" s="70" t="s">
        <v>172</v>
      </c>
      <c r="B233" s="225" t="s">
        <v>21</v>
      </c>
      <c r="C233" s="10">
        <f>C234+C239+C244+C283+C295+C296+C243+C294</f>
        <v>372932.147</v>
      </c>
      <c r="D233" s="10">
        <f>D234+D239+D244+D283+D295+D296+D243+D294</f>
        <v>346233.147</v>
      </c>
      <c r="E233" s="10">
        <f>E234+E239+E244+E283+E295+E296+E243+E294</f>
        <v>26619</v>
      </c>
      <c r="F233" s="10">
        <f>F234+F239+F244+F283+F295+F296+F243+F294</f>
        <v>16000</v>
      </c>
      <c r="G233" s="10"/>
      <c r="H233" s="10"/>
      <c r="I233" s="10"/>
      <c r="J233" s="10"/>
      <c r="K233" s="10"/>
      <c r="L233" s="10"/>
      <c r="M233" s="10"/>
      <c r="N233" s="10"/>
      <c r="O233" s="10"/>
      <c r="P233" s="10"/>
      <c r="Q233" s="72"/>
      <c r="R233" s="10"/>
      <c r="S233" s="10"/>
      <c r="T233" s="10"/>
      <c r="U233" s="238"/>
      <c r="V233" s="238"/>
      <c r="W233" s="238"/>
    </row>
    <row r="234" spans="1:24" s="3" customFormat="1" ht="59.25" customHeight="1" x14ac:dyDescent="0.25">
      <c r="A234" s="48" t="s">
        <v>36</v>
      </c>
      <c r="B234" s="49" t="s">
        <v>37</v>
      </c>
      <c r="C234" s="236">
        <f>C235</f>
        <v>7197</v>
      </c>
      <c r="D234" s="236">
        <f>D235</f>
        <v>7197</v>
      </c>
      <c r="E234" s="236">
        <f t="shared" ref="E234:F234" si="9">E235</f>
        <v>0</v>
      </c>
      <c r="F234" s="236">
        <f t="shared" si="9"/>
        <v>2000</v>
      </c>
      <c r="G234" s="236"/>
      <c r="H234" s="236"/>
      <c r="I234" s="236"/>
      <c r="J234" s="236"/>
      <c r="K234" s="236"/>
      <c r="L234" s="236"/>
      <c r="M234" s="236"/>
      <c r="N234" s="236"/>
      <c r="O234" s="236"/>
      <c r="P234" s="236"/>
      <c r="Q234" s="50"/>
      <c r="R234" s="236"/>
      <c r="S234" s="236"/>
      <c r="T234" s="236"/>
      <c r="U234" s="237"/>
      <c r="V234" s="237"/>
      <c r="W234" s="237"/>
      <c r="X234" s="3">
        <v>12495</v>
      </c>
    </row>
    <row r="235" spans="1:24" s="2" customFormat="1" ht="45" customHeight="1" x14ac:dyDescent="0.25">
      <c r="A235" s="13" t="s">
        <v>79</v>
      </c>
      <c r="B235" s="14" t="s">
        <v>80</v>
      </c>
      <c r="C235" s="15">
        <f>SUM(C236:C237)</f>
        <v>7197</v>
      </c>
      <c r="D235" s="15">
        <f>SUM(D236:D237)</f>
        <v>7197</v>
      </c>
      <c r="E235" s="15">
        <f>SUM(E236:E237)</f>
        <v>0</v>
      </c>
      <c r="F235" s="15">
        <f>SUM(F236:F237)</f>
        <v>2000</v>
      </c>
      <c r="G235" s="15"/>
      <c r="H235" s="15"/>
      <c r="I235" s="15"/>
      <c r="J235" s="15"/>
      <c r="K235" s="15"/>
      <c r="L235" s="15"/>
      <c r="M235" s="15"/>
      <c r="N235" s="15"/>
      <c r="O235" s="15"/>
      <c r="P235" s="15"/>
      <c r="Q235" s="16"/>
      <c r="R235" s="15"/>
      <c r="S235" s="15"/>
      <c r="T235" s="15"/>
      <c r="U235" s="17"/>
      <c r="V235" s="17"/>
      <c r="W235" s="17"/>
    </row>
    <row r="236" spans="1:24" s="2" customFormat="1" ht="45" customHeight="1" x14ac:dyDescent="0.25">
      <c r="A236" s="79">
        <v>1</v>
      </c>
      <c r="B236" s="23" t="s">
        <v>173</v>
      </c>
      <c r="C236" s="73">
        <v>2900</v>
      </c>
      <c r="D236" s="4">
        <v>2900</v>
      </c>
      <c r="E236" s="15"/>
      <c r="F236" s="20">
        <v>1000</v>
      </c>
      <c r="G236" s="15"/>
      <c r="H236" s="15"/>
      <c r="I236" s="15"/>
      <c r="J236" s="15"/>
      <c r="K236" s="15"/>
      <c r="L236" s="15"/>
      <c r="M236" s="15"/>
      <c r="N236" s="15"/>
      <c r="O236" s="15"/>
      <c r="P236" s="15"/>
      <c r="Q236" s="16"/>
      <c r="R236" s="15"/>
      <c r="S236" s="15"/>
      <c r="T236" s="15"/>
      <c r="U236" s="17"/>
      <c r="V236" s="17"/>
      <c r="W236" s="17"/>
    </row>
    <row r="237" spans="1:24" s="2" customFormat="1" ht="45" customHeight="1" x14ac:dyDescent="0.25">
      <c r="A237" s="79">
        <v>3</v>
      </c>
      <c r="B237" s="23" t="s">
        <v>174</v>
      </c>
      <c r="C237" s="73">
        <f>D237</f>
        <v>4297</v>
      </c>
      <c r="D237" s="73">
        <v>4297</v>
      </c>
      <c r="E237" s="15"/>
      <c r="F237" s="20">
        <v>1000</v>
      </c>
      <c r="G237" s="15"/>
      <c r="H237" s="15"/>
      <c r="I237" s="15"/>
      <c r="J237" s="15"/>
      <c r="K237" s="15"/>
      <c r="L237" s="15"/>
      <c r="M237" s="15"/>
      <c r="N237" s="15"/>
      <c r="O237" s="15"/>
      <c r="P237" s="15"/>
      <c r="Q237" s="16"/>
      <c r="R237" s="15"/>
      <c r="S237" s="15"/>
      <c r="T237" s="15"/>
      <c r="U237" s="17"/>
      <c r="V237" s="17"/>
      <c r="W237" s="17"/>
    </row>
    <row r="238" spans="1:24" s="2" customFormat="1" ht="45" customHeight="1" x14ac:dyDescent="0.25">
      <c r="A238" s="24" t="s">
        <v>93</v>
      </c>
      <c r="B238" s="25" t="s">
        <v>256</v>
      </c>
      <c r="C238" s="4"/>
      <c r="D238" s="4"/>
      <c r="E238" s="15"/>
      <c r="F238" s="15"/>
      <c r="G238" s="15"/>
      <c r="H238" s="15"/>
      <c r="I238" s="15"/>
      <c r="J238" s="15"/>
      <c r="K238" s="15"/>
      <c r="L238" s="15"/>
      <c r="M238" s="15"/>
      <c r="N238" s="15"/>
      <c r="O238" s="15"/>
      <c r="P238" s="15"/>
      <c r="Q238" s="16"/>
      <c r="R238" s="15"/>
      <c r="S238" s="15"/>
      <c r="T238" s="15"/>
      <c r="U238" s="17"/>
      <c r="V238" s="17"/>
      <c r="W238" s="17"/>
    </row>
    <row r="239" spans="1:24" s="3" customFormat="1" ht="59.25" customHeight="1" x14ac:dyDescent="0.25">
      <c r="A239" s="48" t="s">
        <v>48</v>
      </c>
      <c r="B239" s="49" t="s">
        <v>49</v>
      </c>
      <c r="C239" s="236">
        <f>C240+C241</f>
        <v>35000</v>
      </c>
      <c r="D239" s="236">
        <f>D240+D241</f>
        <v>8381</v>
      </c>
      <c r="E239" s="236">
        <f t="shared" ref="E239:F239" si="10">E240+E241</f>
        <v>26619</v>
      </c>
      <c r="F239" s="236">
        <f t="shared" si="10"/>
        <v>500</v>
      </c>
      <c r="G239" s="236"/>
      <c r="H239" s="236"/>
      <c r="I239" s="236"/>
      <c r="J239" s="236"/>
      <c r="K239" s="236"/>
      <c r="L239" s="236"/>
      <c r="M239" s="236"/>
      <c r="N239" s="236"/>
      <c r="O239" s="236"/>
      <c r="P239" s="236"/>
      <c r="Q239" s="50"/>
      <c r="R239" s="236"/>
      <c r="S239" s="236"/>
      <c r="T239" s="236"/>
      <c r="U239" s="237"/>
      <c r="V239" s="237"/>
      <c r="W239" s="237"/>
    </row>
    <row r="240" spans="1:24" s="2" customFormat="1" ht="39.75" customHeight="1" x14ac:dyDescent="0.25">
      <c r="A240" s="13" t="s">
        <v>121</v>
      </c>
      <c r="B240" s="14" t="s">
        <v>122</v>
      </c>
      <c r="C240" s="20"/>
      <c r="D240" s="20"/>
      <c r="E240" s="20"/>
      <c r="F240" s="20"/>
      <c r="G240" s="20"/>
      <c r="H240" s="20"/>
      <c r="I240" s="20"/>
      <c r="J240" s="20"/>
      <c r="K240" s="20"/>
      <c r="L240" s="20"/>
      <c r="M240" s="20"/>
      <c r="N240" s="20"/>
      <c r="O240" s="20"/>
      <c r="P240" s="20"/>
      <c r="Q240" s="16"/>
      <c r="R240" s="20"/>
      <c r="S240" s="20"/>
      <c r="T240" s="20"/>
      <c r="U240" s="17"/>
      <c r="V240" s="17"/>
      <c r="W240" s="17"/>
    </row>
    <row r="241" spans="1:23" s="2" customFormat="1" ht="47.25" customHeight="1" x14ac:dyDescent="0.25">
      <c r="A241" s="13" t="s">
        <v>123</v>
      </c>
      <c r="B241" s="14" t="s">
        <v>124</v>
      </c>
      <c r="C241" s="15">
        <f>SUM(C242)</f>
        <v>35000</v>
      </c>
      <c r="D241" s="15">
        <f>SUM(D242)</f>
        <v>8381</v>
      </c>
      <c r="E241" s="15">
        <f>SUM(E242)</f>
        <v>26619</v>
      </c>
      <c r="F241" s="15">
        <f>SUM(F242)</f>
        <v>500</v>
      </c>
      <c r="G241" s="15"/>
      <c r="H241" s="15"/>
      <c r="I241" s="15"/>
      <c r="J241" s="15"/>
      <c r="K241" s="15"/>
      <c r="L241" s="15"/>
      <c r="M241" s="15"/>
      <c r="N241" s="15"/>
      <c r="O241" s="15"/>
      <c r="P241" s="15"/>
      <c r="Q241" s="16"/>
      <c r="R241" s="15"/>
      <c r="S241" s="15"/>
      <c r="T241" s="15"/>
      <c r="U241" s="17"/>
      <c r="V241" s="17"/>
      <c r="W241" s="17"/>
    </row>
    <row r="242" spans="1:23" s="2" customFormat="1" ht="46.5" customHeight="1" x14ac:dyDescent="0.25">
      <c r="A242" s="18">
        <v>1</v>
      </c>
      <c r="B242" s="176" t="s">
        <v>175</v>
      </c>
      <c r="C242" s="30">
        <v>35000</v>
      </c>
      <c r="D242" s="52">
        <v>8381</v>
      </c>
      <c r="E242" s="52">
        <f>C242-D242</f>
        <v>26619</v>
      </c>
      <c r="F242" s="52">
        <v>500</v>
      </c>
      <c r="G242" s="52"/>
      <c r="H242" s="52"/>
      <c r="I242" s="52"/>
      <c r="J242" s="52"/>
      <c r="K242" s="52"/>
      <c r="L242" s="52"/>
      <c r="M242" s="52"/>
      <c r="N242" s="52"/>
      <c r="O242" s="52"/>
      <c r="P242" s="52"/>
      <c r="Q242" s="16"/>
      <c r="R242" s="52"/>
      <c r="S242" s="52"/>
      <c r="T242" s="52"/>
      <c r="U242" s="17"/>
      <c r="V242" s="17"/>
      <c r="W242" s="17"/>
    </row>
    <row r="243" spans="1:23" s="3" customFormat="1" ht="59.25" customHeight="1" x14ac:dyDescent="0.25">
      <c r="A243" s="48" t="s">
        <v>50</v>
      </c>
      <c r="B243" s="49" t="s">
        <v>253</v>
      </c>
      <c r="C243" s="236">
        <v>28733</v>
      </c>
      <c r="D243" s="236">
        <v>28733</v>
      </c>
      <c r="E243" s="236"/>
      <c r="F243" s="236"/>
      <c r="G243" s="236"/>
      <c r="H243" s="236"/>
      <c r="I243" s="236"/>
      <c r="J243" s="236"/>
      <c r="K243" s="236"/>
      <c r="L243" s="236"/>
      <c r="M243" s="236"/>
      <c r="N243" s="236"/>
      <c r="O243" s="236"/>
      <c r="P243" s="236"/>
      <c r="Q243" s="50"/>
      <c r="R243" s="236"/>
      <c r="S243" s="236"/>
      <c r="T243" s="236"/>
      <c r="U243" s="237"/>
      <c r="V243" s="237"/>
      <c r="W243" s="237"/>
    </row>
    <row r="244" spans="1:23" s="3" customFormat="1" ht="71.25" customHeight="1" x14ac:dyDescent="0.25">
      <c r="A244" s="48" t="s">
        <v>50</v>
      </c>
      <c r="B244" s="49" t="s">
        <v>52</v>
      </c>
      <c r="C244" s="236">
        <f>C245+C280+C281+C282</f>
        <v>179357.147</v>
      </c>
      <c r="D244" s="236">
        <f>D245+D280+D281+D282</f>
        <v>179277.147</v>
      </c>
      <c r="E244" s="236">
        <f t="shared" ref="E244:F244" si="11">E245+E280+E281+E282</f>
        <v>0</v>
      </c>
      <c r="F244" s="236">
        <f t="shared" si="11"/>
        <v>12000</v>
      </c>
      <c r="G244" s="236"/>
      <c r="H244" s="236"/>
      <c r="I244" s="236"/>
      <c r="J244" s="236"/>
      <c r="K244" s="236"/>
      <c r="L244" s="236"/>
      <c r="M244" s="236"/>
      <c r="N244" s="236"/>
      <c r="O244" s="236"/>
      <c r="P244" s="236"/>
      <c r="Q244" s="50"/>
      <c r="R244" s="236"/>
      <c r="S244" s="236"/>
      <c r="T244" s="236"/>
      <c r="U244" s="237"/>
      <c r="V244" s="237"/>
      <c r="W244" s="237"/>
    </row>
    <row r="245" spans="1:23" s="2" customFormat="1" ht="32.25" customHeight="1" x14ac:dyDescent="0.25">
      <c r="A245" s="13" t="s">
        <v>88</v>
      </c>
      <c r="B245" s="14" t="s">
        <v>89</v>
      </c>
      <c r="C245" s="15">
        <f t="shared" ref="C245:F245" si="12">C246+C279</f>
        <v>179357.147</v>
      </c>
      <c r="D245" s="15">
        <f t="shared" si="12"/>
        <v>179277.147</v>
      </c>
      <c r="E245" s="15">
        <f t="shared" si="12"/>
        <v>0</v>
      </c>
      <c r="F245" s="15">
        <f t="shared" si="12"/>
        <v>12000</v>
      </c>
      <c r="G245" s="15"/>
      <c r="H245" s="15"/>
      <c r="I245" s="15"/>
      <c r="J245" s="15"/>
      <c r="K245" s="15"/>
      <c r="L245" s="15"/>
      <c r="M245" s="15"/>
      <c r="N245" s="15"/>
      <c r="O245" s="15"/>
      <c r="P245" s="15"/>
      <c r="Q245" s="46"/>
      <c r="R245" s="15"/>
      <c r="S245" s="15"/>
      <c r="T245" s="15"/>
      <c r="U245" s="174"/>
      <c r="V245" s="174"/>
      <c r="W245" s="174"/>
    </row>
    <row r="246" spans="1:23" s="2" customFormat="1" ht="21" customHeight="1" x14ac:dyDescent="0.25">
      <c r="A246" s="13" t="s">
        <v>79</v>
      </c>
      <c r="B246" s="14" t="s">
        <v>60</v>
      </c>
      <c r="C246" s="15">
        <f t="shared" ref="C246:F246" si="13">C247+C256</f>
        <v>179357.147</v>
      </c>
      <c r="D246" s="15">
        <f t="shared" si="13"/>
        <v>179277.147</v>
      </c>
      <c r="E246" s="15">
        <f t="shared" si="13"/>
        <v>0</v>
      </c>
      <c r="F246" s="15">
        <f t="shared" si="13"/>
        <v>12000</v>
      </c>
      <c r="G246" s="15"/>
      <c r="H246" s="15"/>
      <c r="I246" s="15"/>
      <c r="J246" s="15"/>
      <c r="K246" s="15"/>
      <c r="L246" s="15"/>
      <c r="M246" s="15"/>
      <c r="N246" s="15"/>
      <c r="O246" s="15"/>
      <c r="P246" s="15"/>
      <c r="Q246" s="46"/>
      <c r="R246" s="15"/>
      <c r="S246" s="15"/>
      <c r="T246" s="15"/>
      <c r="U246" s="174"/>
      <c r="V246" s="174"/>
      <c r="W246" s="174"/>
    </row>
    <row r="247" spans="1:23" s="2" customFormat="1" ht="22.5" customHeight="1" x14ac:dyDescent="0.25">
      <c r="A247" s="121">
        <v>1</v>
      </c>
      <c r="B247" s="177" t="s">
        <v>739</v>
      </c>
      <c r="C247" s="178">
        <f t="shared" ref="C247:F247" si="14">SUM(C248:C255)</f>
        <v>1257.1469999999999</v>
      </c>
      <c r="D247" s="178">
        <f t="shared" si="14"/>
        <v>1257.1469999999999</v>
      </c>
      <c r="E247" s="178">
        <f t="shared" si="14"/>
        <v>0</v>
      </c>
      <c r="F247" s="178">
        <f t="shared" si="14"/>
        <v>11100</v>
      </c>
      <c r="G247" s="52"/>
      <c r="H247" s="52"/>
      <c r="I247" s="52"/>
      <c r="J247" s="52"/>
      <c r="K247" s="52"/>
      <c r="L247" s="52"/>
      <c r="M247" s="52"/>
      <c r="N247" s="52"/>
      <c r="O247" s="52"/>
      <c r="P247" s="52"/>
      <c r="Q247" s="16"/>
      <c r="R247" s="52"/>
      <c r="S247" s="52"/>
      <c r="T247" s="52"/>
      <c r="U247" s="17">
        <v>14900</v>
      </c>
      <c r="V247" s="17"/>
      <c r="W247" s="17"/>
    </row>
    <row r="248" spans="1:23" s="2" customFormat="1" ht="15.75" x14ac:dyDescent="0.25">
      <c r="A248" s="121">
        <v>2</v>
      </c>
      <c r="B248" s="179" t="s">
        <v>740</v>
      </c>
      <c r="C248" s="5">
        <v>85.286000000000001</v>
      </c>
      <c r="D248" s="5">
        <v>85.286000000000001</v>
      </c>
      <c r="E248" s="52"/>
      <c r="F248" s="52">
        <v>2000</v>
      </c>
      <c r="G248" s="52"/>
      <c r="H248" s="52"/>
      <c r="I248" s="52"/>
      <c r="J248" s="52"/>
      <c r="K248" s="52"/>
      <c r="L248" s="52"/>
      <c r="M248" s="52"/>
      <c r="N248" s="52"/>
      <c r="O248" s="52"/>
      <c r="P248" s="52"/>
      <c r="Q248" s="16"/>
      <c r="R248" s="52">
        <v>1</v>
      </c>
      <c r="S248" s="52"/>
      <c r="T248" s="52"/>
      <c r="U248" s="17"/>
      <c r="V248" s="17"/>
      <c r="W248" s="17"/>
    </row>
    <row r="249" spans="1:23" s="2" customFormat="1" ht="25.5" x14ac:dyDescent="0.25">
      <c r="A249" s="121">
        <v>3</v>
      </c>
      <c r="B249" s="179" t="s">
        <v>741</v>
      </c>
      <c r="C249" s="6">
        <v>15</v>
      </c>
      <c r="D249" s="6">
        <v>15</v>
      </c>
      <c r="E249" s="180"/>
      <c r="F249" s="180">
        <v>2400</v>
      </c>
      <c r="G249" s="180"/>
      <c r="H249" s="180"/>
      <c r="I249" s="180"/>
      <c r="J249" s="180"/>
      <c r="K249" s="180"/>
      <c r="L249" s="180"/>
      <c r="M249" s="180"/>
      <c r="N249" s="180"/>
      <c r="O249" s="180"/>
      <c r="P249" s="180"/>
      <c r="Q249" s="16"/>
      <c r="R249" s="180">
        <v>1</v>
      </c>
      <c r="S249" s="180"/>
      <c r="T249" s="180"/>
      <c r="U249" s="17"/>
      <c r="V249" s="17"/>
      <c r="W249" s="17"/>
    </row>
    <row r="250" spans="1:23" s="2" customFormat="1" ht="25.5" x14ac:dyDescent="0.25">
      <c r="A250" s="121">
        <v>4</v>
      </c>
      <c r="B250" s="179" t="s">
        <v>742</v>
      </c>
      <c r="C250" s="6">
        <v>20</v>
      </c>
      <c r="D250" s="6">
        <v>20</v>
      </c>
      <c r="E250" s="180"/>
      <c r="F250" s="180">
        <v>1500</v>
      </c>
      <c r="G250" s="180"/>
      <c r="H250" s="180"/>
      <c r="I250" s="180"/>
      <c r="J250" s="180"/>
      <c r="K250" s="180"/>
      <c r="L250" s="180"/>
      <c r="M250" s="180"/>
      <c r="N250" s="180"/>
      <c r="O250" s="180"/>
      <c r="P250" s="180"/>
      <c r="Q250" s="16"/>
      <c r="R250" s="180">
        <v>1</v>
      </c>
      <c r="S250" s="180"/>
      <c r="T250" s="180"/>
      <c r="U250" s="17"/>
      <c r="V250" s="17"/>
      <c r="W250" s="17"/>
    </row>
    <row r="251" spans="1:23" s="2" customFormat="1" ht="15.75" x14ac:dyDescent="0.25">
      <c r="A251" s="121">
        <v>5</v>
      </c>
      <c r="B251" s="179" t="s">
        <v>743</v>
      </c>
      <c r="C251" s="5">
        <v>16.93</v>
      </c>
      <c r="D251" s="5">
        <v>16.93</v>
      </c>
      <c r="E251" s="180"/>
      <c r="F251" s="180"/>
      <c r="G251" s="180"/>
      <c r="H251" s="180"/>
      <c r="I251" s="180"/>
      <c r="J251" s="180"/>
      <c r="K251" s="180"/>
      <c r="L251" s="180"/>
      <c r="M251" s="180"/>
      <c r="N251" s="180"/>
      <c r="O251" s="180"/>
      <c r="P251" s="180"/>
      <c r="Q251" s="16"/>
      <c r="R251" s="180"/>
      <c r="S251" s="180"/>
      <c r="T251" s="180">
        <v>1</v>
      </c>
      <c r="U251" s="17"/>
      <c r="V251" s="17"/>
      <c r="W251" s="17"/>
    </row>
    <row r="252" spans="1:23" s="2" customFormat="1" ht="15.75" x14ac:dyDescent="0.25">
      <c r="A252" s="121">
        <v>6</v>
      </c>
      <c r="B252" s="179" t="s">
        <v>744</v>
      </c>
      <c r="C252" s="5">
        <v>523.53200000000004</v>
      </c>
      <c r="D252" s="5">
        <v>523.53200000000004</v>
      </c>
      <c r="E252" s="180"/>
      <c r="F252" s="180">
        <v>2000</v>
      </c>
      <c r="G252" s="180"/>
      <c r="H252" s="180"/>
      <c r="I252" s="180"/>
      <c r="J252" s="180"/>
      <c r="K252" s="180"/>
      <c r="L252" s="180"/>
      <c r="M252" s="180"/>
      <c r="N252" s="180"/>
      <c r="O252" s="180"/>
      <c r="P252" s="180"/>
      <c r="Q252" s="16"/>
      <c r="R252" s="180">
        <v>1</v>
      </c>
      <c r="S252" s="180"/>
      <c r="T252" s="180"/>
      <c r="U252" s="17"/>
      <c r="V252" s="17"/>
      <c r="W252" s="17"/>
    </row>
    <row r="253" spans="1:23" s="2" customFormat="1" ht="15.75" x14ac:dyDescent="0.25">
      <c r="A253" s="121">
        <v>7</v>
      </c>
      <c r="B253" s="179" t="s">
        <v>745</v>
      </c>
      <c r="C253" s="5">
        <v>63.713999999999999</v>
      </c>
      <c r="D253" s="5">
        <v>63.713999999999999</v>
      </c>
      <c r="E253" s="180"/>
      <c r="F253" s="180">
        <v>2400</v>
      </c>
      <c r="G253" s="180"/>
      <c r="H253" s="180"/>
      <c r="I253" s="180"/>
      <c r="J253" s="180"/>
      <c r="K253" s="180"/>
      <c r="L253" s="180"/>
      <c r="M253" s="180"/>
      <c r="N253" s="180"/>
      <c r="O253" s="180"/>
      <c r="P253" s="180"/>
      <c r="Q253" s="16"/>
      <c r="R253" s="180">
        <v>1</v>
      </c>
      <c r="S253" s="180"/>
      <c r="T253" s="180"/>
      <c r="U253" s="17"/>
      <c r="V253" s="17"/>
      <c r="W253" s="17"/>
    </row>
    <row r="254" spans="1:23" s="2" customFormat="1" ht="25.5" x14ac:dyDescent="0.25">
      <c r="A254" s="121">
        <v>8</v>
      </c>
      <c r="B254" s="179" t="s">
        <v>746</v>
      </c>
      <c r="C254" s="5">
        <v>120.63500000000001</v>
      </c>
      <c r="D254" s="5">
        <v>120.63500000000001</v>
      </c>
      <c r="E254" s="180"/>
      <c r="F254" s="180"/>
      <c r="G254" s="180"/>
      <c r="H254" s="180"/>
      <c r="I254" s="180"/>
      <c r="J254" s="180"/>
      <c r="K254" s="180"/>
      <c r="L254" s="180"/>
      <c r="M254" s="180"/>
      <c r="N254" s="180"/>
      <c r="O254" s="180"/>
      <c r="P254" s="180"/>
      <c r="Q254" s="16"/>
      <c r="R254" s="180"/>
      <c r="S254" s="180"/>
      <c r="T254" s="180"/>
      <c r="U254" s="17"/>
      <c r="V254" s="17"/>
      <c r="W254" s="17"/>
    </row>
    <row r="255" spans="1:23" s="2" customFormat="1" ht="15.75" x14ac:dyDescent="0.25">
      <c r="A255" s="121">
        <v>9</v>
      </c>
      <c r="B255" s="179" t="s">
        <v>747</v>
      </c>
      <c r="C255" s="5">
        <v>412.05</v>
      </c>
      <c r="D255" s="5">
        <v>412.05</v>
      </c>
      <c r="E255" s="180"/>
      <c r="F255" s="180">
        <v>800</v>
      </c>
      <c r="G255" s="180"/>
      <c r="H255" s="180"/>
      <c r="I255" s="180"/>
      <c r="J255" s="180"/>
      <c r="K255" s="180"/>
      <c r="L255" s="180"/>
      <c r="M255" s="180"/>
      <c r="N255" s="180"/>
      <c r="O255" s="180"/>
      <c r="P255" s="180"/>
      <c r="Q255" s="16"/>
      <c r="R255" s="180">
        <v>1</v>
      </c>
      <c r="S255" s="180"/>
      <c r="T255" s="180"/>
      <c r="U255" s="17"/>
      <c r="V255" s="17"/>
      <c r="W255" s="17"/>
    </row>
    <row r="256" spans="1:23" s="8" customFormat="1" ht="15.75" x14ac:dyDescent="0.25">
      <c r="A256" s="181">
        <v>10</v>
      </c>
      <c r="B256" s="182" t="s">
        <v>748</v>
      </c>
      <c r="C256" s="183">
        <f t="shared" ref="C256:D256" si="15">SUM(C257:C278)</f>
        <v>178100</v>
      </c>
      <c r="D256" s="183">
        <f t="shared" si="15"/>
        <v>178020</v>
      </c>
      <c r="E256" s="184"/>
      <c r="F256" s="184">
        <v>900</v>
      </c>
      <c r="G256" s="184"/>
      <c r="H256" s="184"/>
      <c r="I256" s="184"/>
      <c r="J256" s="184"/>
      <c r="K256" s="184"/>
      <c r="L256" s="184"/>
      <c r="M256" s="184"/>
      <c r="N256" s="184"/>
      <c r="O256" s="184"/>
      <c r="P256" s="184"/>
      <c r="Q256" s="185"/>
      <c r="R256" s="184"/>
      <c r="S256" s="184"/>
      <c r="T256" s="184">
        <v>1</v>
      </c>
      <c r="U256" s="186"/>
      <c r="V256" s="186"/>
      <c r="W256" s="186"/>
    </row>
    <row r="257" spans="1:23" s="2" customFormat="1" ht="32.25" customHeight="1" x14ac:dyDescent="0.25">
      <c r="A257" s="121">
        <v>11</v>
      </c>
      <c r="B257" s="179" t="s">
        <v>185</v>
      </c>
      <c r="C257" s="73">
        <v>40000</v>
      </c>
      <c r="D257" s="73">
        <v>40000</v>
      </c>
      <c r="E257" s="180"/>
      <c r="F257" s="180">
        <v>2000</v>
      </c>
      <c r="G257" s="180"/>
      <c r="H257" s="180"/>
      <c r="I257" s="180"/>
      <c r="J257" s="180"/>
      <c r="K257" s="180"/>
      <c r="L257" s="180"/>
      <c r="M257" s="180"/>
      <c r="N257" s="180"/>
      <c r="O257" s="180"/>
      <c r="P257" s="180"/>
      <c r="Q257" s="16"/>
      <c r="R257" s="180">
        <v>1</v>
      </c>
      <c r="S257" s="180"/>
      <c r="T257" s="180"/>
      <c r="U257" s="17"/>
      <c r="V257" s="17"/>
      <c r="W257" s="17"/>
    </row>
    <row r="258" spans="1:23" s="2" customFormat="1" ht="15.75" x14ac:dyDescent="0.25">
      <c r="A258" s="121">
        <v>12</v>
      </c>
      <c r="B258" s="179" t="s">
        <v>176</v>
      </c>
      <c r="C258" s="73">
        <v>6000</v>
      </c>
      <c r="D258" s="73">
        <v>6000</v>
      </c>
      <c r="E258" s="180"/>
      <c r="F258" s="180">
        <v>1200</v>
      </c>
      <c r="G258" s="180"/>
      <c r="H258" s="180"/>
      <c r="I258" s="180"/>
      <c r="J258" s="180"/>
      <c r="K258" s="180"/>
      <c r="L258" s="180"/>
      <c r="M258" s="180"/>
      <c r="N258" s="180"/>
      <c r="O258" s="180"/>
      <c r="P258" s="180"/>
      <c r="Q258" s="16"/>
      <c r="R258" s="180"/>
      <c r="S258" s="180"/>
      <c r="T258" s="180">
        <v>1</v>
      </c>
      <c r="U258" s="17"/>
      <c r="V258" s="17"/>
      <c r="W258" s="17"/>
    </row>
    <row r="259" spans="1:23" s="2" customFormat="1" ht="15.75" x14ac:dyDescent="0.25">
      <c r="A259" s="121">
        <v>13</v>
      </c>
      <c r="B259" s="179" t="s">
        <v>177</v>
      </c>
      <c r="C259" s="73">
        <v>5500</v>
      </c>
      <c r="D259" s="73">
        <v>5500</v>
      </c>
      <c r="E259" s="52"/>
      <c r="F259" s="52">
        <v>1000</v>
      </c>
      <c r="G259" s="52"/>
      <c r="H259" s="52"/>
      <c r="I259" s="52"/>
      <c r="J259" s="52"/>
      <c r="K259" s="52"/>
      <c r="L259" s="52"/>
      <c r="M259" s="52"/>
      <c r="N259" s="52"/>
      <c r="O259" s="52"/>
      <c r="P259" s="52"/>
      <c r="Q259" s="16"/>
      <c r="R259" s="52"/>
      <c r="S259" s="52"/>
      <c r="T259" s="52">
        <v>1</v>
      </c>
      <c r="U259" s="17"/>
      <c r="V259" s="17"/>
      <c r="W259" s="17"/>
    </row>
    <row r="260" spans="1:23" s="2" customFormat="1" ht="15.75" x14ac:dyDescent="0.25">
      <c r="A260" s="121">
        <v>14</v>
      </c>
      <c r="B260" s="179" t="s">
        <v>178</v>
      </c>
      <c r="C260" s="73">
        <v>3500</v>
      </c>
      <c r="D260" s="73">
        <v>3500</v>
      </c>
      <c r="E260" s="180"/>
      <c r="F260" s="180">
        <v>2500</v>
      </c>
      <c r="G260" s="180"/>
      <c r="H260" s="180"/>
      <c r="I260" s="180"/>
      <c r="J260" s="180"/>
      <c r="K260" s="180"/>
      <c r="L260" s="180"/>
      <c r="M260" s="180"/>
      <c r="N260" s="180"/>
      <c r="O260" s="180"/>
      <c r="P260" s="180"/>
      <c r="Q260" s="16"/>
      <c r="R260" s="180">
        <v>1</v>
      </c>
      <c r="S260" s="180"/>
      <c r="T260" s="180"/>
      <c r="U260" s="17"/>
      <c r="V260" s="17"/>
      <c r="W260" s="17"/>
    </row>
    <row r="261" spans="1:23" s="2" customFormat="1" ht="15.75" x14ac:dyDescent="0.25">
      <c r="A261" s="121">
        <v>15</v>
      </c>
      <c r="B261" s="7" t="s">
        <v>179</v>
      </c>
      <c r="C261" s="73">
        <v>3200</v>
      </c>
      <c r="D261" s="73">
        <v>3200</v>
      </c>
      <c r="E261" s="52"/>
      <c r="F261" s="52">
        <v>2500</v>
      </c>
      <c r="G261" s="52"/>
      <c r="H261" s="52"/>
      <c r="I261" s="52"/>
      <c r="J261" s="52"/>
      <c r="K261" s="52"/>
      <c r="L261" s="52"/>
      <c r="M261" s="52"/>
      <c r="N261" s="52"/>
      <c r="O261" s="52"/>
      <c r="P261" s="52"/>
      <c r="Q261" s="16"/>
      <c r="R261" s="52">
        <v>1</v>
      </c>
      <c r="S261" s="52"/>
      <c r="T261" s="52"/>
      <c r="U261" s="17"/>
      <c r="V261" s="17"/>
      <c r="W261" s="17"/>
    </row>
    <row r="262" spans="1:23" s="2" customFormat="1" ht="15.75" x14ac:dyDescent="0.25">
      <c r="A262" s="121">
        <v>16</v>
      </c>
      <c r="B262" s="179" t="s">
        <v>180</v>
      </c>
      <c r="C262" s="73">
        <v>4000</v>
      </c>
      <c r="D262" s="73">
        <v>4000</v>
      </c>
      <c r="E262" s="180"/>
      <c r="F262" s="180"/>
      <c r="G262" s="180"/>
      <c r="H262" s="180"/>
      <c r="I262" s="180"/>
      <c r="J262" s="180"/>
      <c r="K262" s="180"/>
      <c r="L262" s="180"/>
      <c r="M262" s="180"/>
      <c r="N262" s="180"/>
      <c r="O262" s="180"/>
      <c r="P262" s="180"/>
      <c r="Q262" s="16"/>
      <c r="R262" s="180"/>
      <c r="S262" s="180"/>
      <c r="T262" s="180"/>
      <c r="U262" s="17"/>
      <c r="V262" s="17"/>
      <c r="W262" s="17"/>
    </row>
    <row r="263" spans="1:23" s="2" customFormat="1" ht="15.75" x14ac:dyDescent="0.25">
      <c r="A263" s="121">
        <v>17</v>
      </c>
      <c r="B263" s="179" t="s">
        <v>181</v>
      </c>
      <c r="C263" s="73">
        <v>2800</v>
      </c>
      <c r="D263" s="73">
        <v>2800</v>
      </c>
      <c r="E263" s="52"/>
      <c r="F263" s="52"/>
      <c r="G263" s="52"/>
      <c r="H263" s="52"/>
      <c r="I263" s="52"/>
      <c r="J263" s="52"/>
      <c r="K263" s="52"/>
      <c r="L263" s="52"/>
      <c r="M263" s="52"/>
      <c r="N263" s="52"/>
      <c r="O263" s="52"/>
      <c r="P263" s="52"/>
      <c r="Q263" s="16"/>
      <c r="R263" s="52"/>
      <c r="S263" s="52">
        <v>1</v>
      </c>
      <c r="T263" s="52"/>
      <c r="U263" s="17"/>
      <c r="V263" s="17"/>
      <c r="W263" s="17"/>
    </row>
    <row r="264" spans="1:23" s="2" customFormat="1" ht="15.75" x14ac:dyDescent="0.25">
      <c r="A264" s="121">
        <v>18</v>
      </c>
      <c r="B264" s="179" t="s">
        <v>182</v>
      </c>
      <c r="C264" s="73">
        <v>6500</v>
      </c>
      <c r="D264" s="73">
        <v>6500</v>
      </c>
      <c r="E264" s="52"/>
      <c r="F264" s="52"/>
      <c r="G264" s="52"/>
      <c r="H264" s="52"/>
      <c r="I264" s="52"/>
      <c r="J264" s="52"/>
      <c r="K264" s="52"/>
      <c r="L264" s="52"/>
      <c r="M264" s="52"/>
      <c r="N264" s="52"/>
      <c r="O264" s="52"/>
      <c r="P264" s="52"/>
      <c r="Q264" s="16"/>
      <c r="R264" s="52"/>
      <c r="S264" s="52"/>
      <c r="T264" s="52">
        <v>1</v>
      </c>
      <c r="U264" s="17"/>
      <c r="V264" s="17"/>
      <c r="W264" s="17"/>
    </row>
    <row r="265" spans="1:23" s="2" customFormat="1" ht="31.5" customHeight="1" x14ac:dyDescent="0.25">
      <c r="A265" s="121">
        <v>19</v>
      </c>
      <c r="B265" s="179" t="s">
        <v>749</v>
      </c>
      <c r="C265" s="73">
        <v>6000</v>
      </c>
      <c r="D265" s="73">
        <v>6000</v>
      </c>
      <c r="E265" s="52"/>
      <c r="F265" s="52"/>
      <c r="G265" s="52"/>
      <c r="H265" s="52"/>
      <c r="I265" s="52"/>
      <c r="J265" s="52"/>
      <c r="K265" s="52"/>
      <c r="L265" s="52"/>
      <c r="M265" s="52"/>
      <c r="N265" s="52"/>
      <c r="O265" s="52"/>
      <c r="P265" s="52"/>
      <c r="Q265" s="16"/>
      <c r="R265" s="52"/>
      <c r="S265" s="52">
        <v>1</v>
      </c>
      <c r="T265" s="52"/>
      <c r="U265" s="17"/>
      <c r="V265" s="17"/>
      <c r="W265" s="17"/>
    </row>
    <row r="266" spans="1:23" s="2" customFormat="1" ht="15.75" x14ac:dyDescent="0.25">
      <c r="A266" s="121">
        <v>20</v>
      </c>
      <c r="B266" s="179" t="s">
        <v>184</v>
      </c>
      <c r="C266" s="73">
        <v>2500</v>
      </c>
      <c r="D266" s="73">
        <v>2500</v>
      </c>
      <c r="E266" s="180"/>
      <c r="F266" s="180"/>
      <c r="G266" s="180"/>
      <c r="H266" s="180"/>
      <c r="I266" s="180"/>
      <c r="J266" s="180"/>
      <c r="K266" s="180"/>
      <c r="L266" s="180"/>
      <c r="M266" s="180"/>
      <c r="N266" s="180"/>
      <c r="O266" s="180"/>
      <c r="P266" s="180"/>
      <c r="Q266" s="16"/>
      <c r="R266" s="180"/>
      <c r="S266" s="180"/>
      <c r="T266" s="180">
        <v>1</v>
      </c>
      <c r="U266" s="17"/>
      <c r="V266" s="17"/>
      <c r="W266" s="17"/>
    </row>
    <row r="267" spans="1:23" s="2" customFormat="1" ht="15.75" x14ac:dyDescent="0.25">
      <c r="A267" s="121">
        <v>21</v>
      </c>
      <c r="B267" s="179" t="s">
        <v>183</v>
      </c>
      <c r="C267" s="73">
        <v>3200</v>
      </c>
      <c r="D267" s="73">
        <v>3200</v>
      </c>
      <c r="E267" s="180"/>
      <c r="F267" s="180"/>
      <c r="G267" s="180"/>
      <c r="H267" s="180"/>
      <c r="I267" s="180"/>
      <c r="J267" s="180"/>
      <c r="K267" s="180"/>
      <c r="L267" s="180"/>
      <c r="M267" s="180"/>
      <c r="N267" s="180"/>
      <c r="O267" s="180"/>
      <c r="P267" s="180"/>
      <c r="Q267" s="16"/>
      <c r="R267" s="180"/>
      <c r="S267" s="180">
        <v>1</v>
      </c>
      <c r="T267" s="180"/>
      <c r="U267" s="17"/>
      <c r="V267" s="17"/>
      <c r="W267" s="17"/>
    </row>
    <row r="268" spans="1:23" s="2" customFormat="1" ht="15.75" x14ac:dyDescent="0.25">
      <c r="A268" s="121">
        <v>22</v>
      </c>
      <c r="B268" s="179" t="s">
        <v>728</v>
      </c>
      <c r="C268" s="187">
        <v>9000</v>
      </c>
      <c r="D268" s="187">
        <v>9000</v>
      </c>
      <c r="E268" s="180"/>
      <c r="F268" s="180"/>
      <c r="G268" s="180"/>
      <c r="H268" s="180"/>
      <c r="I268" s="180"/>
      <c r="J268" s="180"/>
      <c r="K268" s="180"/>
      <c r="L268" s="180"/>
      <c r="M268" s="180"/>
      <c r="N268" s="180"/>
      <c r="O268" s="180"/>
      <c r="P268" s="180"/>
      <c r="Q268" s="16"/>
      <c r="R268" s="180"/>
      <c r="S268" s="180">
        <v>1</v>
      </c>
      <c r="T268" s="180"/>
      <c r="U268" s="17"/>
      <c r="V268" s="17"/>
      <c r="W268" s="17"/>
    </row>
    <row r="269" spans="1:23" s="2" customFormat="1" ht="15.75" x14ac:dyDescent="0.25">
      <c r="A269" s="121">
        <v>23</v>
      </c>
      <c r="B269" s="179" t="s">
        <v>729</v>
      </c>
      <c r="C269" s="187">
        <v>10000</v>
      </c>
      <c r="D269" s="187">
        <v>9920</v>
      </c>
      <c r="E269" s="180"/>
      <c r="F269" s="180"/>
      <c r="G269" s="180"/>
      <c r="H269" s="180"/>
      <c r="I269" s="180"/>
      <c r="J269" s="180"/>
      <c r="K269" s="180"/>
      <c r="L269" s="180"/>
      <c r="M269" s="180"/>
      <c r="N269" s="180"/>
      <c r="O269" s="180"/>
      <c r="P269" s="180"/>
      <c r="Q269" s="16"/>
      <c r="R269" s="180"/>
      <c r="S269" s="180"/>
      <c r="T269" s="180">
        <v>1</v>
      </c>
      <c r="U269" s="17"/>
      <c r="V269" s="17"/>
      <c r="W269" s="17"/>
    </row>
    <row r="270" spans="1:23" s="2" customFormat="1" ht="15.75" x14ac:dyDescent="0.25">
      <c r="A270" s="121">
        <v>24</v>
      </c>
      <c r="B270" s="179" t="s">
        <v>730</v>
      </c>
      <c r="C270" s="187">
        <v>10000</v>
      </c>
      <c r="D270" s="187">
        <v>10000</v>
      </c>
      <c r="E270" s="180"/>
      <c r="F270" s="180"/>
      <c r="G270" s="180"/>
      <c r="H270" s="180"/>
      <c r="I270" s="180"/>
      <c r="J270" s="180"/>
      <c r="K270" s="180"/>
      <c r="L270" s="180"/>
      <c r="M270" s="180"/>
      <c r="N270" s="180"/>
      <c r="O270" s="180"/>
      <c r="P270" s="180"/>
      <c r="Q270" s="16"/>
      <c r="R270" s="180"/>
      <c r="S270" s="180">
        <v>1</v>
      </c>
      <c r="T270" s="180"/>
      <c r="U270" s="17"/>
      <c r="V270" s="17"/>
      <c r="W270" s="17"/>
    </row>
    <row r="271" spans="1:23" s="2" customFormat="1" ht="15.75" x14ac:dyDescent="0.25">
      <c r="A271" s="121">
        <v>25</v>
      </c>
      <c r="B271" s="179" t="s">
        <v>731</v>
      </c>
      <c r="C271" s="187">
        <v>3000</v>
      </c>
      <c r="D271" s="187">
        <v>3000</v>
      </c>
      <c r="E271" s="180"/>
      <c r="F271" s="180"/>
      <c r="G271" s="180"/>
      <c r="H271" s="180"/>
      <c r="I271" s="180"/>
      <c r="J271" s="180"/>
      <c r="K271" s="180"/>
      <c r="L271" s="180"/>
      <c r="M271" s="180"/>
      <c r="N271" s="180"/>
      <c r="O271" s="180"/>
      <c r="P271" s="180"/>
      <c r="Q271" s="16"/>
      <c r="R271" s="180"/>
      <c r="S271" s="180"/>
      <c r="T271" s="180">
        <v>1</v>
      </c>
      <c r="U271" s="17"/>
      <c r="V271" s="17"/>
      <c r="W271" s="17"/>
    </row>
    <row r="272" spans="1:23" s="2" customFormat="1" ht="15.75" x14ac:dyDescent="0.25">
      <c r="A272" s="121">
        <v>26</v>
      </c>
      <c r="B272" s="179" t="s">
        <v>732</v>
      </c>
      <c r="C272" s="187">
        <v>3600</v>
      </c>
      <c r="D272" s="187">
        <v>3600</v>
      </c>
      <c r="E272" s="180"/>
      <c r="F272" s="180"/>
      <c r="G272" s="180"/>
      <c r="H272" s="180"/>
      <c r="I272" s="180"/>
      <c r="J272" s="180"/>
      <c r="K272" s="180"/>
      <c r="L272" s="180"/>
      <c r="M272" s="180"/>
      <c r="N272" s="180"/>
      <c r="O272" s="180"/>
      <c r="P272" s="180"/>
      <c r="Q272" s="16"/>
      <c r="R272" s="180"/>
      <c r="S272" s="180">
        <v>1</v>
      </c>
      <c r="T272" s="180"/>
      <c r="U272" s="17"/>
      <c r="V272" s="17"/>
      <c r="W272" s="17"/>
    </row>
    <row r="273" spans="1:23" s="2" customFormat="1" ht="15.75" x14ac:dyDescent="0.25">
      <c r="A273" s="121">
        <v>27</v>
      </c>
      <c r="B273" s="179" t="s">
        <v>733</v>
      </c>
      <c r="C273" s="187">
        <v>3200</v>
      </c>
      <c r="D273" s="187">
        <v>3200</v>
      </c>
      <c r="E273" s="52"/>
      <c r="F273" s="52"/>
      <c r="G273" s="52"/>
      <c r="H273" s="52"/>
      <c r="I273" s="52"/>
      <c r="J273" s="52"/>
      <c r="K273" s="52"/>
      <c r="L273" s="52"/>
      <c r="M273" s="52"/>
      <c r="N273" s="52"/>
      <c r="O273" s="52"/>
      <c r="P273" s="52"/>
      <c r="Q273" s="16"/>
      <c r="R273" s="52"/>
      <c r="S273" s="52"/>
      <c r="T273" s="52">
        <v>1</v>
      </c>
      <c r="U273" s="17"/>
      <c r="V273" s="17"/>
      <c r="W273" s="17"/>
    </row>
    <row r="274" spans="1:23" s="2" customFormat="1" ht="15.75" x14ac:dyDescent="0.25">
      <c r="A274" s="121">
        <v>28</v>
      </c>
      <c r="B274" s="179" t="s">
        <v>734</v>
      </c>
      <c r="C274" s="187">
        <v>3600</v>
      </c>
      <c r="D274" s="187">
        <v>3600</v>
      </c>
      <c r="E274" s="180"/>
      <c r="F274" s="180"/>
      <c r="G274" s="180"/>
      <c r="H274" s="180"/>
      <c r="I274" s="180"/>
      <c r="J274" s="180"/>
      <c r="K274" s="180"/>
      <c r="L274" s="180"/>
      <c r="M274" s="180"/>
      <c r="N274" s="180"/>
      <c r="O274" s="180"/>
      <c r="P274" s="180"/>
      <c r="Q274" s="16"/>
      <c r="R274" s="180"/>
      <c r="S274" s="180"/>
      <c r="T274" s="180">
        <v>1</v>
      </c>
      <c r="U274" s="17"/>
      <c r="V274" s="17"/>
      <c r="W274" s="17"/>
    </row>
    <row r="275" spans="1:23" s="2" customFormat="1" ht="15.75" x14ac:dyDescent="0.25">
      <c r="A275" s="121">
        <v>29</v>
      </c>
      <c r="B275" s="179" t="s">
        <v>735</v>
      </c>
      <c r="C275" s="187">
        <v>3000</v>
      </c>
      <c r="D275" s="187">
        <v>3000</v>
      </c>
      <c r="E275" s="52"/>
      <c r="F275" s="52"/>
      <c r="G275" s="52"/>
      <c r="H275" s="52"/>
      <c r="I275" s="52"/>
      <c r="J275" s="52"/>
      <c r="K275" s="52"/>
      <c r="L275" s="52"/>
      <c r="M275" s="52"/>
      <c r="N275" s="52"/>
      <c r="O275" s="52"/>
      <c r="P275" s="52"/>
      <c r="Q275" s="16"/>
      <c r="R275" s="52"/>
      <c r="S275" s="52"/>
      <c r="T275" s="52">
        <v>1</v>
      </c>
      <c r="U275" s="17"/>
      <c r="V275" s="17"/>
      <c r="W275" s="17"/>
    </row>
    <row r="276" spans="1:23" s="2" customFormat="1" ht="15.75" x14ac:dyDescent="0.25">
      <c r="A276" s="121">
        <v>30</v>
      </c>
      <c r="B276" s="179" t="s">
        <v>736</v>
      </c>
      <c r="C276" s="187">
        <v>12500</v>
      </c>
      <c r="D276" s="187">
        <v>12500</v>
      </c>
      <c r="E276" s="180"/>
      <c r="F276" s="180"/>
      <c r="G276" s="180"/>
      <c r="H276" s="180"/>
      <c r="I276" s="180"/>
      <c r="J276" s="180"/>
      <c r="K276" s="180"/>
      <c r="L276" s="180"/>
      <c r="M276" s="180"/>
      <c r="N276" s="180"/>
      <c r="O276" s="180"/>
      <c r="P276" s="180"/>
      <c r="Q276" s="16"/>
      <c r="R276" s="180"/>
      <c r="S276" s="180"/>
      <c r="T276" s="180">
        <v>1</v>
      </c>
      <c r="U276" s="17"/>
      <c r="V276" s="17"/>
      <c r="W276" s="17"/>
    </row>
    <row r="277" spans="1:23" s="2" customFormat="1" ht="15.75" x14ac:dyDescent="0.25">
      <c r="A277" s="121">
        <v>31</v>
      </c>
      <c r="B277" s="19" t="s">
        <v>750</v>
      </c>
      <c r="C277" s="73">
        <v>25000</v>
      </c>
      <c r="D277" s="73">
        <v>25000</v>
      </c>
      <c r="E277" s="52"/>
      <c r="F277" s="52"/>
      <c r="G277" s="52"/>
      <c r="H277" s="52"/>
      <c r="I277" s="52"/>
      <c r="J277" s="52"/>
      <c r="K277" s="52"/>
      <c r="L277" s="52"/>
      <c r="M277" s="52"/>
      <c r="N277" s="52"/>
      <c r="O277" s="52"/>
      <c r="P277" s="52"/>
      <c r="Q277" s="16"/>
      <c r="R277" s="52"/>
      <c r="S277" s="52"/>
      <c r="T277" s="52">
        <v>1</v>
      </c>
      <c r="U277" s="17"/>
      <c r="V277" s="17"/>
      <c r="W277" s="17"/>
    </row>
    <row r="278" spans="1:23" s="2" customFormat="1" ht="35.25" customHeight="1" x14ac:dyDescent="0.25">
      <c r="A278" s="121">
        <v>32</v>
      </c>
      <c r="B278" s="179" t="s">
        <v>751</v>
      </c>
      <c r="C278" s="73">
        <v>12000</v>
      </c>
      <c r="D278" s="73">
        <v>12000</v>
      </c>
      <c r="E278" s="180"/>
      <c r="F278" s="180"/>
      <c r="G278" s="180"/>
      <c r="H278" s="180"/>
      <c r="I278" s="180"/>
      <c r="J278" s="180"/>
      <c r="K278" s="180"/>
      <c r="L278" s="180"/>
      <c r="M278" s="180"/>
      <c r="N278" s="180"/>
      <c r="O278" s="180"/>
      <c r="P278" s="180"/>
      <c r="Q278" s="16"/>
      <c r="R278" s="180"/>
      <c r="S278" s="180"/>
      <c r="T278" s="180">
        <v>1</v>
      </c>
      <c r="U278" s="17"/>
      <c r="V278" s="17"/>
      <c r="W278" s="17"/>
    </row>
    <row r="279" spans="1:23" s="2" customFormat="1" ht="27" customHeight="1" x14ac:dyDescent="0.25">
      <c r="A279" s="13" t="s">
        <v>93</v>
      </c>
      <c r="B279" s="14" t="s">
        <v>61</v>
      </c>
      <c r="C279" s="29">
        <v>0</v>
      </c>
      <c r="D279" s="20"/>
      <c r="E279" s="20"/>
      <c r="F279" s="20"/>
      <c r="G279" s="20"/>
      <c r="H279" s="20"/>
      <c r="I279" s="20"/>
      <c r="J279" s="20"/>
      <c r="K279" s="20"/>
      <c r="L279" s="20"/>
      <c r="M279" s="20"/>
      <c r="N279" s="20"/>
      <c r="O279" s="20"/>
      <c r="P279" s="20"/>
      <c r="Q279" s="16"/>
      <c r="R279" s="20"/>
      <c r="S279" s="20"/>
      <c r="T279" s="20"/>
      <c r="U279" s="17"/>
      <c r="V279" s="17"/>
      <c r="W279" s="17"/>
    </row>
    <row r="280" spans="1:23" s="2" customFormat="1" ht="28.5" customHeight="1" x14ac:dyDescent="0.25">
      <c r="A280" s="13" t="s">
        <v>94</v>
      </c>
      <c r="B280" s="14" t="s">
        <v>56</v>
      </c>
      <c r="C280" s="15"/>
      <c r="D280" s="15"/>
      <c r="E280" s="15"/>
      <c r="F280" s="15"/>
      <c r="G280" s="15"/>
      <c r="H280" s="15"/>
      <c r="I280" s="15"/>
      <c r="J280" s="15"/>
      <c r="K280" s="15"/>
      <c r="L280" s="15"/>
      <c r="M280" s="15"/>
      <c r="N280" s="15"/>
      <c r="O280" s="15"/>
      <c r="P280" s="15"/>
      <c r="Q280" s="16"/>
      <c r="R280" s="15"/>
      <c r="S280" s="15"/>
      <c r="T280" s="15"/>
      <c r="U280" s="17"/>
      <c r="V280" s="17"/>
      <c r="W280" s="17"/>
    </row>
    <row r="281" spans="1:23" s="2" customFormat="1" ht="39.75" customHeight="1" x14ac:dyDescent="0.25">
      <c r="A281" s="13" t="s">
        <v>104</v>
      </c>
      <c r="B281" s="14" t="s">
        <v>105</v>
      </c>
      <c r="C281" s="29">
        <v>0</v>
      </c>
      <c r="D281" s="20"/>
      <c r="E281" s="20"/>
      <c r="F281" s="20"/>
      <c r="G281" s="20"/>
      <c r="H281" s="20"/>
      <c r="I281" s="20"/>
      <c r="J281" s="20"/>
      <c r="K281" s="20"/>
      <c r="L281" s="20"/>
      <c r="M281" s="20"/>
      <c r="N281" s="20"/>
      <c r="O281" s="20"/>
      <c r="P281" s="20"/>
      <c r="Q281" s="16"/>
      <c r="R281" s="20"/>
      <c r="S281" s="20"/>
      <c r="T281" s="20"/>
      <c r="U281" s="17"/>
      <c r="V281" s="17"/>
      <c r="W281" s="17"/>
    </row>
    <row r="282" spans="1:23" s="2" customFormat="1" ht="39.75" customHeight="1" x14ac:dyDescent="0.25">
      <c r="A282" s="13" t="s">
        <v>106</v>
      </c>
      <c r="B282" s="14" t="s">
        <v>58</v>
      </c>
      <c r="C282" s="29">
        <v>0</v>
      </c>
      <c r="D282" s="20"/>
      <c r="E282" s="20"/>
      <c r="F282" s="20"/>
      <c r="G282" s="20"/>
      <c r="H282" s="20"/>
      <c r="I282" s="20"/>
      <c r="J282" s="20"/>
      <c r="K282" s="20"/>
      <c r="L282" s="20"/>
      <c r="M282" s="20"/>
      <c r="N282" s="20"/>
      <c r="O282" s="20"/>
      <c r="P282" s="20"/>
      <c r="Q282" s="16"/>
      <c r="R282" s="20"/>
      <c r="S282" s="20"/>
      <c r="T282" s="20"/>
      <c r="U282" s="17"/>
      <c r="V282" s="17"/>
      <c r="W282" s="17"/>
    </row>
    <row r="283" spans="1:23" s="3" customFormat="1" ht="71.25" customHeight="1" x14ac:dyDescent="0.25">
      <c r="A283" s="48" t="s">
        <v>51</v>
      </c>
      <c r="B283" s="49" t="s">
        <v>70</v>
      </c>
      <c r="C283" s="236">
        <f>C284+C293</f>
        <v>117465</v>
      </c>
      <c r="D283" s="236">
        <f>D284+D293</f>
        <v>117465</v>
      </c>
      <c r="E283" s="236">
        <f>E284+E293</f>
        <v>0</v>
      </c>
      <c r="F283" s="236">
        <f>F284+F293</f>
        <v>1500</v>
      </c>
      <c r="G283" s="236"/>
      <c r="H283" s="236"/>
      <c r="I283" s="236"/>
      <c r="J283" s="236"/>
      <c r="K283" s="236"/>
      <c r="L283" s="236"/>
      <c r="M283" s="236"/>
      <c r="N283" s="236"/>
      <c r="O283" s="236"/>
      <c r="P283" s="236"/>
      <c r="Q283" s="50"/>
      <c r="R283" s="236"/>
      <c r="S283" s="236"/>
      <c r="T283" s="236"/>
      <c r="U283" s="237"/>
      <c r="V283" s="237"/>
      <c r="W283" s="237"/>
    </row>
    <row r="284" spans="1:23" s="2" customFormat="1" ht="32.25" customHeight="1" x14ac:dyDescent="0.25">
      <c r="A284" s="13" t="s">
        <v>53</v>
      </c>
      <c r="B284" s="14" t="s">
        <v>107</v>
      </c>
      <c r="C284" s="15">
        <f>SUM(C285:C292)</f>
        <v>117465</v>
      </c>
      <c r="D284" s="15">
        <f>SUM(D285:D292)</f>
        <v>117465</v>
      </c>
      <c r="E284" s="15">
        <f>SUM(E285:E292)</f>
        <v>0</v>
      </c>
      <c r="F284" s="15">
        <f>SUM(F285:F292)</f>
        <v>1500</v>
      </c>
      <c r="G284" s="15"/>
      <c r="H284" s="15"/>
      <c r="I284" s="15"/>
      <c r="J284" s="15"/>
      <c r="K284" s="15"/>
      <c r="L284" s="15"/>
      <c r="M284" s="15"/>
      <c r="N284" s="15"/>
      <c r="O284" s="15"/>
      <c r="P284" s="15"/>
      <c r="Q284" s="16"/>
      <c r="R284" s="15"/>
      <c r="S284" s="15"/>
      <c r="T284" s="15"/>
      <c r="U284" s="17"/>
      <c r="V284" s="17"/>
      <c r="W284" s="17"/>
    </row>
    <row r="285" spans="1:23" s="2" customFormat="1" x14ac:dyDescent="0.25">
      <c r="A285" s="27" t="s">
        <v>38</v>
      </c>
      <c r="B285" s="7" t="s">
        <v>737</v>
      </c>
      <c r="C285" s="4">
        <v>21000</v>
      </c>
      <c r="D285" s="4">
        <v>21000</v>
      </c>
      <c r="E285" s="20"/>
      <c r="F285" s="52">
        <v>500</v>
      </c>
      <c r="G285" s="52"/>
      <c r="H285" s="52"/>
      <c r="I285" s="52"/>
      <c r="J285" s="52"/>
      <c r="K285" s="52"/>
      <c r="L285" s="52"/>
      <c r="M285" s="52"/>
      <c r="N285" s="52"/>
      <c r="O285" s="52"/>
      <c r="P285" s="52"/>
      <c r="Q285" s="16"/>
      <c r="R285" s="52"/>
      <c r="S285" s="52">
        <v>1</v>
      </c>
      <c r="T285" s="52"/>
      <c r="U285" s="17"/>
      <c r="V285" s="17"/>
      <c r="W285" s="17">
        <v>44400</v>
      </c>
    </row>
    <row r="286" spans="1:23" s="2" customFormat="1" x14ac:dyDescent="0.25">
      <c r="A286" s="27" t="s">
        <v>39</v>
      </c>
      <c r="B286" s="7" t="s">
        <v>189</v>
      </c>
      <c r="C286" s="30">
        <v>14500</v>
      </c>
      <c r="D286" s="20">
        <v>14500</v>
      </c>
      <c r="E286" s="20"/>
      <c r="F286" s="52">
        <v>500</v>
      </c>
      <c r="G286" s="52"/>
      <c r="H286" s="52"/>
      <c r="I286" s="52"/>
      <c r="J286" s="52"/>
      <c r="K286" s="52"/>
      <c r="L286" s="52"/>
      <c r="M286" s="52"/>
      <c r="N286" s="52"/>
      <c r="O286" s="52"/>
      <c r="P286" s="52"/>
      <c r="Q286" s="16"/>
      <c r="R286" s="52"/>
      <c r="S286" s="52">
        <v>1</v>
      </c>
      <c r="T286" s="52"/>
      <c r="U286" s="17"/>
      <c r="V286" s="17"/>
      <c r="W286" s="17">
        <f>D284-W285</f>
        <v>73065</v>
      </c>
    </row>
    <row r="287" spans="1:23" s="2" customFormat="1" x14ac:dyDescent="0.25">
      <c r="A287" s="27" t="s">
        <v>40</v>
      </c>
      <c r="B287" s="7" t="s">
        <v>190</v>
      </c>
      <c r="C287" s="4">
        <v>14500</v>
      </c>
      <c r="D287" s="4">
        <v>14500</v>
      </c>
      <c r="E287" s="20"/>
      <c r="F287" s="52">
        <v>500</v>
      </c>
      <c r="G287" s="52"/>
      <c r="H287" s="52"/>
      <c r="I287" s="52"/>
      <c r="J287" s="52"/>
      <c r="K287" s="52"/>
      <c r="L287" s="52"/>
      <c r="M287" s="52"/>
      <c r="N287" s="52"/>
      <c r="O287" s="52"/>
      <c r="P287" s="52"/>
      <c r="Q287" s="16"/>
      <c r="R287" s="52"/>
      <c r="S287" s="52">
        <v>1</v>
      </c>
      <c r="T287" s="52"/>
      <c r="U287" s="17"/>
      <c r="V287" s="17"/>
      <c r="W287" s="17"/>
    </row>
    <row r="288" spans="1:23" s="2" customFormat="1" x14ac:dyDescent="0.25">
      <c r="A288" s="27" t="s">
        <v>41</v>
      </c>
      <c r="B288" s="7" t="s">
        <v>191</v>
      </c>
      <c r="C288" s="30">
        <v>12000</v>
      </c>
      <c r="D288" s="20">
        <v>12000</v>
      </c>
      <c r="E288" s="20"/>
      <c r="F288" s="52"/>
      <c r="G288" s="52"/>
      <c r="H288" s="52"/>
      <c r="I288" s="52"/>
      <c r="J288" s="52"/>
      <c r="K288" s="52"/>
      <c r="L288" s="52"/>
      <c r="M288" s="52"/>
      <c r="N288" s="52"/>
      <c r="O288" s="52"/>
      <c r="P288" s="52"/>
      <c r="Q288" s="16"/>
      <c r="R288" s="52"/>
      <c r="S288" s="52"/>
      <c r="T288" s="52"/>
      <c r="U288" s="17"/>
      <c r="V288" s="17"/>
      <c r="W288" s="17"/>
    </row>
    <row r="289" spans="1:24" s="2" customFormat="1" ht="20.25" customHeight="1" x14ac:dyDescent="0.25">
      <c r="A289" s="27" t="s">
        <v>42</v>
      </c>
      <c r="B289" s="7" t="s">
        <v>188</v>
      </c>
      <c r="C289" s="4">
        <v>18000</v>
      </c>
      <c r="D289" s="4">
        <v>18000</v>
      </c>
      <c r="E289" s="132"/>
      <c r="F289" s="132"/>
      <c r="G289" s="132"/>
      <c r="H289" s="132"/>
      <c r="I289" s="132"/>
      <c r="J289" s="132"/>
      <c r="K289" s="132"/>
      <c r="L289" s="132"/>
      <c r="M289" s="132"/>
      <c r="N289" s="132"/>
      <c r="O289" s="132"/>
      <c r="P289" s="132"/>
      <c r="Q289" s="16"/>
      <c r="R289" s="132"/>
      <c r="S289" s="132"/>
      <c r="T289" s="132"/>
      <c r="U289" s="17"/>
      <c r="V289" s="17"/>
      <c r="W289" s="17"/>
    </row>
    <row r="290" spans="1:24" s="2" customFormat="1" ht="20.25" customHeight="1" x14ac:dyDescent="0.25">
      <c r="A290" s="27" t="s">
        <v>43</v>
      </c>
      <c r="B290" s="7" t="s">
        <v>255</v>
      </c>
      <c r="C290" s="4">
        <v>10000</v>
      </c>
      <c r="D290" s="4">
        <v>10000</v>
      </c>
      <c r="E290" s="132"/>
      <c r="F290" s="132"/>
      <c r="G290" s="132"/>
      <c r="H290" s="132"/>
      <c r="I290" s="132"/>
      <c r="J290" s="132"/>
      <c r="K290" s="132"/>
      <c r="L290" s="132"/>
      <c r="M290" s="132"/>
      <c r="N290" s="132"/>
      <c r="O290" s="132"/>
      <c r="P290" s="132"/>
      <c r="Q290" s="16"/>
      <c r="R290" s="132"/>
      <c r="S290" s="132"/>
      <c r="T290" s="132"/>
      <c r="U290" s="17"/>
      <c r="V290" s="17"/>
      <c r="W290" s="17"/>
    </row>
    <row r="291" spans="1:24" s="2" customFormat="1" ht="20.25" customHeight="1" x14ac:dyDescent="0.25">
      <c r="A291" s="27" t="s">
        <v>44</v>
      </c>
      <c r="B291" s="7" t="s">
        <v>187</v>
      </c>
      <c r="C291" s="4">
        <v>13000</v>
      </c>
      <c r="D291" s="21">
        <v>13000</v>
      </c>
      <c r="E291" s="132"/>
      <c r="F291" s="132"/>
      <c r="G291" s="132"/>
      <c r="H291" s="132"/>
      <c r="I291" s="132"/>
      <c r="J291" s="132"/>
      <c r="K291" s="132"/>
      <c r="L291" s="132"/>
      <c r="M291" s="132"/>
      <c r="N291" s="132"/>
      <c r="O291" s="132"/>
      <c r="P291" s="132"/>
      <c r="Q291" s="16"/>
      <c r="R291" s="132"/>
      <c r="S291" s="132"/>
      <c r="T291" s="132"/>
      <c r="U291" s="17"/>
      <c r="V291" s="17"/>
      <c r="W291" s="17"/>
    </row>
    <row r="292" spans="1:24" s="2" customFormat="1" ht="20.25" customHeight="1" x14ac:dyDescent="0.25">
      <c r="A292" s="27" t="s">
        <v>45</v>
      </c>
      <c r="B292" s="7" t="s">
        <v>186</v>
      </c>
      <c r="C292" s="4">
        <v>14465</v>
      </c>
      <c r="D292" s="21">
        <v>14465</v>
      </c>
      <c r="E292" s="132"/>
      <c r="F292" s="132"/>
      <c r="G292" s="132"/>
      <c r="H292" s="132"/>
      <c r="I292" s="132"/>
      <c r="J292" s="132"/>
      <c r="K292" s="132"/>
      <c r="L292" s="132"/>
      <c r="M292" s="132"/>
      <c r="N292" s="132"/>
      <c r="O292" s="132"/>
      <c r="P292" s="132"/>
      <c r="Q292" s="16"/>
      <c r="R292" s="132"/>
      <c r="S292" s="132"/>
      <c r="T292" s="132"/>
      <c r="U292" s="17"/>
      <c r="V292" s="17"/>
      <c r="W292" s="17"/>
    </row>
    <row r="293" spans="1:24" s="2" customFormat="1" ht="27" customHeight="1" x14ac:dyDescent="0.25">
      <c r="A293" s="13" t="s">
        <v>55</v>
      </c>
      <c r="B293" s="14" t="s">
        <v>116</v>
      </c>
      <c r="C293" s="29">
        <v>0</v>
      </c>
      <c r="D293" s="20"/>
      <c r="E293" s="20"/>
      <c r="F293" s="20"/>
      <c r="G293" s="20"/>
      <c r="H293" s="20"/>
      <c r="I293" s="20"/>
      <c r="J293" s="20"/>
      <c r="K293" s="20"/>
      <c r="L293" s="20"/>
      <c r="M293" s="20"/>
      <c r="N293" s="20"/>
      <c r="O293" s="20"/>
      <c r="P293" s="20"/>
      <c r="Q293" s="16"/>
      <c r="R293" s="20"/>
      <c r="S293" s="20"/>
      <c r="T293" s="20"/>
      <c r="U293" s="17"/>
      <c r="V293" s="17"/>
      <c r="W293" s="17"/>
    </row>
    <row r="294" spans="1:24" s="3" customFormat="1" ht="71.25" customHeight="1" x14ac:dyDescent="0.25">
      <c r="A294" s="48" t="s">
        <v>51</v>
      </c>
      <c r="B294" s="49" t="s">
        <v>502</v>
      </c>
      <c r="C294" s="236">
        <v>5180</v>
      </c>
      <c r="D294" s="236">
        <v>5180</v>
      </c>
      <c r="E294" s="236"/>
      <c r="F294" s="236"/>
      <c r="G294" s="236"/>
      <c r="H294" s="236"/>
      <c r="I294" s="236"/>
      <c r="J294" s="236"/>
      <c r="K294" s="236"/>
      <c r="L294" s="236"/>
      <c r="M294" s="236"/>
      <c r="N294" s="236"/>
      <c r="O294" s="236"/>
      <c r="P294" s="236"/>
      <c r="Q294" s="50"/>
      <c r="R294" s="236"/>
      <c r="S294" s="236"/>
      <c r="T294" s="236"/>
      <c r="U294" s="237"/>
      <c r="V294" s="237"/>
      <c r="W294" s="237"/>
    </row>
    <row r="295" spans="1:24" s="3" customFormat="1" ht="71.25" customHeight="1" x14ac:dyDescent="0.25">
      <c r="A295" s="48" t="s">
        <v>69</v>
      </c>
      <c r="B295" s="49" t="s">
        <v>73</v>
      </c>
      <c r="C295" s="236"/>
      <c r="D295" s="236"/>
      <c r="E295" s="236">
        <v>0</v>
      </c>
      <c r="F295" s="236"/>
      <c r="G295" s="236"/>
      <c r="H295" s="236"/>
      <c r="I295" s="236"/>
      <c r="J295" s="236"/>
      <c r="K295" s="236"/>
      <c r="L295" s="236"/>
      <c r="M295" s="236"/>
      <c r="N295" s="236"/>
      <c r="O295" s="236"/>
      <c r="P295" s="236"/>
      <c r="Q295" s="50"/>
      <c r="R295" s="236"/>
      <c r="S295" s="236"/>
      <c r="T295" s="236"/>
      <c r="U295" s="237"/>
      <c r="V295" s="237"/>
      <c r="W295" s="237"/>
    </row>
    <row r="296" spans="1:24" s="3" customFormat="1" ht="71.25" customHeight="1" x14ac:dyDescent="0.25">
      <c r="A296" s="48" t="s">
        <v>71</v>
      </c>
      <c r="B296" s="49" t="s">
        <v>75</v>
      </c>
      <c r="C296" s="236">
        <v>0</v>
      </c>
      <c r="D296" s="236"/>
      <c r="E296" s="236"/>
      <c r="F296" s="236"/>
      <c r="G296" s="236"/>
      <c r="H296" s="236"/>
      <c r="I296" s="236"/>
      <c r="J296" s="236"/>
      <c r="K296" s="236"/>
      <c r="L296" s="236"/>
      <c r="M296" s="236"/>
      <c r="N296" s="236"/>
      <c r="O296" s="236"/>
      <c r="P296" s="236"/>
      <c r="Q296" s="50"/>
      <c r="R296" s="236"/>
      <c r="S296" s="236"/>
      <c r="T296" s="236"/>
      <c r="U296" s="237"/>
      <c r="V296" s="237"/>
      <c r="W296" s="237"/>
    </row>
    <row r="297" spans="1:24" s="1" customFormat="1" ht="58.5" customHeight="1" x14ac:dyDescent="0.25">
      <c r="A297" s="239" t="s">
        <v>192</v>
      </c>
      <c r="B297" s="240" t="s">
        <v>22</v>
      </c>
      <c r="C297" s="10">
        <f>C298+C306+C312+C363+C370+C371+C369</f>
        <v>369085</v>
      </c>
      <c r="D297" s="10">
        <f>D298+D306+D312+D363+D370+D371+D369</f>
        <v>325194</v>
      </c>
      <c r="E297" s="10">
        <f>E298+E306+E312+E363+E370+E371+E369</f>
        <v>43891</v>
      </c>
      <c r="F297" s="10">
        <f>F298+F306+F312+F363+F370+F371+F369</f>
        <v>57172</v>
      </c>
      <c r="G297" s="10">
        <v>54953</v>
      </c>
      <c r="H297" s="10"/>
      <c r="I297" s="10"/>
      <c r="J297" s="10"/>
      <c r="K297" s="10"/>
      <c r="L297" s="10"/>
      <c r="M297" s="10"/>
      <c r="N297" s="10"/>
      <c r="O297" s="10"/>
      <c r="P297" s="10"/>
      <c r="Q297" s="72"/>
      <c r="R297" s="10"/>
      <c r="S297" s="10"/>
      <c r="T297" s="10"/>
      <c r="U297" s="238"/>
      <c r="V297" s="238"/>
      <c r="W297" s="238"/>
    </row>
    <row r="298" spans="1:24" s="3" customFormat="1" ht="71.25" customHeight="1" x14ac:dyDescent="0.25">
      <c r="A298" s="48" t="s">
        <v>36</v>
      </c>
      <c r="B298" s="49" t="s">
        <v>37</v>
      </c>
      <c r="C298" s="236">
        <f>C299+C305</f>
        <v>13606</v>
      </c>
      <c r="D298" s="236">
        <f>D299+D305</f>
        <v>13606</v>
      </c>
      <c r="E298" s="236">
        <f t="shared" ref="E298:F298" si="16">E299+E305</f>
        <v>0</v>
      </c>
      <c r="F298" s="236">
        <f t="shared" si="16"/>
        <v>2970</v>
      </c>
      <c r="G298" s="236"/>
      <c r="H298" s="236"/>
      <c r="I298" s="236"/>
      <c r="J298" s="236"/>
      <c r="K298" s="236"/>
      <c r="L298" s="236"/>
      <c r="M298" s="236"/>
      <c r="N298" s="236"/>
      <c r="O298" s="236"/>
      <c r="P298" s="236"/>
      <c r="Q298" s="50"/>
      <c r="R298" s="236"/>
      <c r="S298" s="236"/>
      <c r="T298" s="236"/>
      <c r="U298" s="237"/>
      <c r="V298" s="237"/>
      <c r="W298" s="237"/>
      <c r="X298" s="3">
        <v>13334</v>
      </c>
    </row>
    <row r="299" spans="1:24" s="2" customFormat="1" ht="30" customHeight="1" x14ac:dyDescent="0.25">
      <c r="A299" s="13" t="s">
        <v>79</v>
      </c>
      <c r="B299" s="14" t="s">
        <v>80</v>
      </c>
      <c r="C299" s="15">
        <f>SUM(C300:C304)</f>
        <v>9160</v>
      </c>
      <c r="D299" s="15">
        <f>SUM(D300:D304)</f>
        <v>9160</v>
      </c>
      <c r="E299" s="15">
        <f>SUM(E300:E304)</f>
        <v>0</v>
      </c>
      <c r="F299" s="15">
        <f>SUM(F300:F304)</f>
        <v>2970</v>
      </c>
      <c r="G299" s="15"/>
      <c r="H299" s="15"/>
      <c r="I299" s="15"/>
      <c r="J299" s="15"/>
      <c r="K299" s="15"/>
      <c r="L299" s="15"/>
      <c r="M299" s="15"/>
      <c r="N299" s="15"/>
      <c r="O299" s="15"/>
      <c r="P299" s="15"/>
      <c r="Q299" s="16"/>
      <c r="R299" s="15"/>
      <c r="S299" s="15"/>
      <c r="T299" s="15"/>
      <c r="U299" s="17"/>
      <c r="V299" s="17"/>
      <c r="W299" s="17"/>
    </row>
    <row r="300" spans="1:24" s="2" customFormat="1" ht="22.5" customHeight="1" x14ac:dyDescent="0.25">
      <c r="A300" s="27" t="s">
        <v>38</v>
      </c>
      <c r="B300" s="188" t="s">
        <v>193</v>
      </c>
      <c r="C300" s="30">
        <v>2970</v>
      </c>
      <c r="D300" s="20">
        <v>2970</v>
      </c>
      <c r="E300" s="20"/>
      <c r="F300" s="20">
        <v>2970</v>
      </c>
      <c r="G300" s="20"/>
      <c r="H300" s="20"/>
      <c r="I300" s="20"/>
      <c r="J300" s="20"/>
      <c r="K300" s="20"/>
      <c r="L300" s="20"/>
      <c r="M300" s="20"/>
      <c r="N300" s="20"/>
      <c r="O300" s="20"/>
      <c r="P300" s="20"/>
      <c r="Q300" s="16"/>
      <c r="R300" s="20"/>
      <c r="S300" s="20"/>
      <c r="T300" s="20"/>
      <c r="U300" s="17"/>
      <c r="V300" s="17"/>
      <c r="W300" s="17"/>
    </row>
    <row r="301" spans="1:24" s="2" customFormat="1" ht="25.5" x14ac:dyDescent="0.25">
      <c r="A301" s="27" t="s">
        <v>39</v>
      </c>
      <c r="B301" s="188" t="s">
        <v>194</v>
      </c>
      <c r="C301" s="30">
        <v>2000</v>
      </c>
      <c r="D301" s="20">
        <v>2000</v>
      </c>
      <c r="E301" s="20"/>
      <c r="F301" s="20"/>
      <c r="G301" s="20"/>
      <c r="H301" s="20"/>
      <c r="I301" s="20"/>
      <c r="J301" s="20"/>
      <c r="K301" s="20"/>
      <c r="L301" s="20"/>
      <c r="M301" s="20"/>
      <c r="N301" s="20"/>
      <c r="O301" s="20"/>
      <c r="P301" s="20"/>
      <c r="Q301" s="16"/>
      <c r="R301" s="20"/>
      <c r="S301" s="20"/>
      <c r="T301" s="20"/>
      <c r="U301" s="17"/>
      <c r="V301" s="17"/>
      <c r="W301" s="17"/>
    </row>
    <row r="302" spans="1:24" s="2" customFormat="1" x14ac:dyDescent="0.25">
      <c r="A302" s="27" t="s">
        <v>41</v>
      </c>
      <c r="B302" s="19" t="s">
        <v>195</v>
      </c>
      <c r="C302" s="30">
        <v>1200</v>
      </c>
      <c r="D302" s="20">
        <v>1200</v>
      </c>
      <c r="E302" s="20"/>
      <c r="F302" s="20"/>
      <c r="G302" s="20"/>
      <c r="H302" s="20"/>
      <c r="I302" s="20"/>
      <c r="J302" s="20"/>
      <c r="K302" s="20"/>
      <c r="L302" s="20"/>
      <c r="M302" s="20"/>
      <c r="N302" s="20"/>
      <c r="O302" s="20"/>
      <c r="P302" s="20"/>
      <c r="Q302" s="16"/>
      <c r="R302" s="20"/>
      <c r="S302" s="20"/>
      <c r="T302" s="20"/>
      <c r="U302" s="17"/>
      <c r="V302" s="17"/>
      <c r="W302" s="17"/>
    </row>
    <row r="303" spans="1:24" s="2" customFormat="1" x14ac:dyDescent="0.25">
      <c r="A303" s="27" t="s">
        <v>42</v>
      </c>
      <c r="B303" s="188" t="s">
        <v>196</v>
      </c>
      <c r="C303" s="30">
        <v>1505</v>
      </c>
      <c r="D303" s="20">
        <f>1090+415</f>
        <v>1505</v>
      </c>
      <c r="E303" s="20"/>
      <c r="F303" s="20"/>
      <c r="G303" s="20"/>
      <c r="H303" s="20"/>
      <c r="I303" s="20"/>
      <c r="J303" s="20"/>
      <c r="K303" s="20"/>
      <c r="L303" s="20"/>
      <c r="M303" s="20"/>
      <c r="N303" s="20"/>
      <c r="O303" s="20"/>
      <c r="P303" s="20"/>
      <c r="Q303" s="16"/>
      <c r="R303" s="20"/>
      <c r="S303" s="20"/>
      <c r="T303" s="20"/>
      <c r="U303" s="17"/>
      <c r="V303" s="17"/>
      <c r="W303" s="17"/>
    </row>
    <row r="304" spans="1:24" s="2" customFormat="1" x14ac:dyDescent="0.25">
      <c r="A304" s="27" t="s">
        <v>43</v>
      </c>
      <c r="B304" s="188" t="s">
        <v>197</v>
      </c>
      <c r="C304" s="30">
        <v>1485</v>
      </c>
      <c r="D304" s="20">
        <v>1485</v>
      </c>
      <c r="E304" s="20"/>
      <c r="F304" s="20"/>
      <c r="G304" s="20"/>
      <c r="H304" s="20"/>
      <c r="I304" s="20"/>
      <c r="J304" s="20"/>
      <c r="K304" s="20"/>
      <c r="L304" s="20"/>
      <c r="M304" s="20"/>
      <c r="N304" s="20"/>
      <c r="O304" s="20"/>
      <c r="P304" s="20"/>
      <c r="Q304" s="16"/>
      <c r="R304" s="20"/>
      <c r="S304" s="20"/>
      <c r="T304" s="20"/>
      <c r="U304" s="17"/>
      <c r="V304" s="17"/>
      <c r="W304" s="17"/>
    </row>
    <row r="305" spans="1:23" s="155" customFormat="1" ht="35.25" customHeight="1" x14ac:dyDescent="0.25">
      <c r="A305" s="24" t="s">
        <v>93</v>
      </c>
      <c r="B305" s="25" t="s">
        <v>256</v>
      </c>
      <c r="C305" s="29">
        <f>D305</f>
        <v>4446</v>
      </c>
      <c r="D305" s="15">
        <v>4446</v>
      </c>
      <c r="E305" s="15"/>
      <c r="F305" s="15"/>
      <c r="G305" s="15"/>
      <c r="H305" s="15"/>
      <c r="I305" s="15"/>
      <c r="J305" s="15"/>
      <c r="K305" s="15"/>
      <c r="L305" s="15"/>
      <c r="M305" s="15"/>
      <c r="N305" s="15"/>
      <c r="O305" s="15"/>
      <c r="P305" s="15"/>
      <c r="Q305" s="44"/>
      <c r="R305" s="15"/>
      <c r="S305" s="15"/>
      <c r="T305" s="15"/>
      <c r="U305" s="154"/>
      <c r="V305" s="154"/>
      <c r="W305" s="154"/>
    </row>
    <row r="306" spans="1:23" s="3" customFormat="1" ht="71.25" customHeight="1" x14ac:dyDescent="0.25">
      <c r="A306" s="48" t="s">
        <v>48</v>
      </c>
      <c r="B306" s="49" t="s">
        <v>49</v>
      </c>
      <c r="C306" s="236">
        <f>C307+C308</f>
        <v>80304</v>
      </c>
      <c r="D306" s="236">
        <f>D307+D308</f>
        <v>47702</v>
      </c>
      <c r="E306" s="236">
        <f>E307+E308</f>
        <v>32602</v>
      </c>
      <c r="F306" s="236">
        <f>F307+F308</f>
        <v>27702</v>
      </c>
      <c r="G306" s="236">
        <f t="shared" ref="G306" si="17">G307+G308</f>
        <v>0</v>
      </c>
      <c r="H306" s="236"/>
      <c r="I306" s="236"/>
      <c r="J306" s="236"/>
      <c r="K306" s="236"/>
      <c r="L306" s="236"/>
      <c r="M306" s="236"/>
      <c r="N306" s="236"/>
      <c r="O306" s="236"/>
      <c r="P306" s="236"/>
      <c r="Q306" s="50"/>
      <c r="R306" s="236"/>
      <c r="S306" s="236"/>
      <c r="T306" s="236"/>
      <c r="U306" s="237"/>
      <c r="V306" s="237"/>
      <c r="W306" s="237"/>
    </row>
    <row r="307" spans="1:23" s="2" customFormat="1" ht="33.75" customHeight="1" x14ac:dyDescent="0.25">
      <c r="A307" s="13" t="s">
        <v>121</v>
      </c>
      <c r="B307" s="14" t="s">
        <v>122</v>
      </c>
      <c r="C307" s="20"/>
      <c r="D307" s="20"/>
      <c r="E307" s="20"/>
      <c r="F307" s="20"/>
      <c r="G307" s="20"/>
      <c r="H307" s="20"/>
      <c r="I307" s="20"/>
      <c r="J307" s="20"/>
      <c r="K307" s="20"/>
      <c r="L307" s="20"/>
      <c r="M307" s="20"/>
      <c r="N307" s="20"/>
      <c r="O307" s="20"/>
      <c r="P307" s="20"/>
      <c r="Q307" s="16"/>
      <c r="R307" s="20"/>
      <c r="S307" s="20"/>
      <c r="T307" s="20"/>
      <c r="U307" s="17"/>
      <c r="V307" s="17"/>
      <c r="W307" s="17"/>
    </row>
    <row r="308" spans="1:23" s="2" customFormat="1" ht="37.5" customHeight="1" x14ac:dyDescent="0.25">
      <c r="A308" s="13" t="s">
        <v>123</v>
      </c>
      <c r="B308" s="14" t="s">
        <v>198</v>
      </c>
      <c r="C308" s="15">
        <f t="shared" ref="C308:G308" si="18">SUM(C309:C311)</f>
        <v>80304</v>
      </c>
      <c r="D308" s="15">
        <f t="shared" si="18"/>
        <v>47702</v>
      </c>
      <c r="E308" s="15">
        <f t="shared" si="18"/>
        <v>32602</v>
      </c>
      <c r="F308" s="15">
        <f>SUM(F309:F311)</f>
        <v>27702</v>
      </c>
      <c r="G308" s="15">
        <f t="shared" si="18"/>
        <v>0</v>
      </c>
      <c r="H308" s="15"/>
      <c r="I308" s="15"/>
      <c r="J308" s="15"/>
      <c r="K308" s="15"/>
      <c r="L308" s="15"/>
      <c r="M308" s="15"/>
      <c r="N308" s="15"/>
      <c r="O308" s="15"/>
      <c r="P308" s="15"/>
      <c r="Q308" s="16"/>
      <c r="R308" s="15"/>
      <c r="S308" s="15"/>
      <c r="T308" s="15"/>
      <c r="U308" s="17"/>
      <c r="V308" s="17"/>
      <c r="W308" s="17"/>
    </row>
    <row r="309" spans="1:23" s="2" customFormat="1" ht="46.5" customHeight="1" x14ac:dyDescent="0.25">
      <c r="A309" s="18">
        <v>1</v>
      </c>
      <c r="B309" s="36" t="s">
        <v>199</v>
      </c>
      <c r="C309" s="21">
        <v>25304</v>
      </c>
      <c r="D309" s="21">
        <v>17702</v>
      </c>
      <c r="E309" s="21">
        <f>C309-D309</f>
        <v>7602</v>
      </c>
      <c r="F309" s="20">
        <v>17702</v>
      </c>
      <c r="G309" s="20"/>
      <c r="H309" s="20"/>
      <c r="I309" s="20"/>
      <c r="J309" s="20"/>
      <c r="K309" s="20"/>
      <c r="L309" s="20"/>
      <c r="M309" s="20"/>
      <c r="N309" s="20"/>
      <c r="O309" s="20"/>
      <c r="P309" s="20"/>
      <c r="Q309" s="16"/>
      <c r="R309" s="20"/>
      <c r="S309" s="20"/>
      <c r="T309" s="20"/>
      <c r="U309" s="17"/>
      <c r="V309" s="17"/>
      <c r="W309" s="17"/>
    </row>
    <row r="310" spans="1:23" s="2" customFormat="1" ht="36.75" customHeight="1" x14ac:dyDescent="0.25">
      <c r="A310" s="18">
        <v>2</v>
      </c>
      <c r="B310" s="36" t="s">
        <v>200</v>
      </c>
      <c r="C310" s="21">
        <v>20000</v>
      </c>
      <c r="D310" s="21">
        <v>10000</v>
      </c>
      <c r="E310" s="21">
        <f t="shared" ref="E310:E311" si="19">C310-D310</f>
        <v>10000</v>
      </c>
      <c r="F310" s="20">
        <v>5000</v>
      </c>
      <c r="G310" s="20"/>
      <c r="H310" s="20"/>
      <c r="I310" s="20"/>
      <c r="J310" s="20"/>
      <c r="K310" s="20"/>
      <c r="L310" s="20"/>
      <c r="M310" s="20"/>
      <c r="N310" s="20"/>
      <c r="O310" s="20"/>
      <c r="P310" s="20"/>
      <c r="Q310" s="16"/>
      <c r="R310" s="20"/>
      <c r="S310" s="20"/>
      <c r="T310" s="20"/>
      <c r="U310" s="17"/>
      <c r="V310" s="17"/>
      <c r="W310" s="17"/>
    </row>
    <row r="311" spans="1:23" s="2" customFormat="1" ht="36.75" customHeight="1" x14ac:dyDescent="0.25">
      <c r="A311" s="18">
        <v>3</v>
      </c>
      <c r="B311" s="36" t="s">
        <v>201</v>
      </c>
      <c r="C311" s="21">
        <v>35000</v>
      </c>
      <c r="D311" s="21">
        <v>20000</v>
      </c>
      <c r="E311" s="21">
        <f t="shared" si="19"/>
        <v>15000</v>
      </c>
      <c r="F311" s="20">
        <v>5000</v>
      </c>
      <c r="G311" s="20"/>
      <c r="H311" s="20"/>
      <c r="I311" s="20"/>
      <c r="J311" s="20"/>
      <c r="K311" s="20"/>
      <c r="L311" s="20"/>
      <c r="M311" s="20"/>
      <c r="N311" s="20"/>
      <c r="O311" s="20"/>
      <c r="P311" s="20"/>
      <c r="Q311" s="16"/>
      <c r="R311" s="20"/>
      <c r="S311" s="20"/>
      <c r="T311" s="20"/>
      <c r="U311" s="17"/>
      <c r="V311" s="17"/>
      <c r="W311" s="17"/>
    </row>
    <row r="312" spans="1:23" s="3" customFormat="1" ht="71.25" customHeight="1" x14ac:dyDescent="0.25">
      <c r="A312" s="48" t="s">
        <v>50</v>
      </c>
      <c r="B312" s="49" t="s">
        <v>52</v>
      </c>
      <c r="C312" s="236">
        <f>C313+C346+C353+C354</f>
        <v>244355</v>
      </c>
      <c r="D312" s="236">
        <f>D313+D346+D353+D354</f>
        <v>244355</v>
      </c>
      <c r="E312" s="236">
        <f t="shared" ref="E312:F312" si="20">E313+E346+E353+E354</f>
        <v>0</v>
      </c>
      <c r="F312" s="236">
        <f t="shared" si="20"/>
        <v>19500</v>
      </c>
      <c r="G312" s="236"/>
      <c r="H312" s="236"/>
      <c r="I312" s="236"/>
      <c r="J312" s="236"/>
      <c r="K312" s="236"/>
      <c r="L312" s="236"/>
      <c r="M312" s="236"/>
      <c r="N312" s="236"/>
      <c r="O312" s="236"/>
      <c r="P312" s="236"/>
      <c r="Q312" s="50"/>
      <c r="R312" s="236"/>
      <c r="S312" s="236"/>
      <c r="T312" s="236"/>
      <c r="U312" s="237"/>
      <c r="V312" s="237"/>
      <c r="W312" s="237"/>
    </row>
    <row r="313" spans="1:23" s="2" customFormat="1" ht="30" customHeight="1" x14ac:dyDescent="0.25">
      <c r="A313" s="13" t="s">
        <v>88</v>
      </c>
      <c r="B313" s="14" t="s">
        <v>89</v>
      </c>
      <c r="C313" s="15">
        <f>C318+C340+C314</f>
        <v>160355</v>
      </c>
      <c r="D313" s="15">
        <f>D318+D340+D314</f>
        <v>160355</v>
      </c>
      <c r="E313" s="15">
        <f t="shared" ref="E313:F313" si="21">E318+E340+E314</f>
        <v>0</v>
      </c>
      <c r="F313" s="15">
        <f t="shared" si="21"/>
        <v>6000</v>
      </c>
      <c r="G313" s="15"/>
      <c r="H313" s="15"/>
      <c r="I313" s="15"/>
      <c r="J313" s="15"/>
      <c r="K313" s="15"/>
      <c r="L313" s="15"/>
      <c r="M313" s="15"/>
      <c r="N313" s="15"/>
      <c r="O313" s="15"/>
      <c r="P313" s="15"/>
      <c r="Q313" s="46"/>
      <c r="R313" s="15"/>
      <c r="S313" s="15"/>
      <c r="T313" s="15"/>
      <c r="U313" s="174"/>
      <c r="V313" s="174"/>
      <c r="W313" s="174"/>
    </row>
    <row r="314" spans="1:23" s="2" customFormat="1" ht="30" customHeight="1" x14ac:dyDescent="0.25">
      <c r="A314" s="13" t="s">
        <v>79</v>
      </c>
      <c r="B314" s="14" t="s">
        <v>254</v>
      </c>
      <c r="C314" s="15">
        <f t="shared" ref="C314:E314" si="22">SUM(C315:C317)</f>
        <v>32602</v>
      </c>
      <c r="D314" s="15">
        <f t="shared" si="22"/>
        <v>32602</v>
      </c>
      <c r="E314" s="15">
        <f t="shared" si="22"/>
        <v>0</v>
      </c>
      <c r="F314" s="15">
        <f>SUM(F315:F317)</f>
        <v>6000</v>
      </c>
      <c r="G314" s="15"/>
      <c r="H314" s="15"/>
      <c r="I314" s="15"/>
      <c r="J314" s="15"/>
      <c r="K314" s="15"/>
      <c r="L314" s="15"/>
      <c r="M314" s="15"/>
      <c r="N314" s="15"/>
      <c r="O314" s="15"/>
      <c r="P314" s="15"/>
      <c r="Q314" s="46"/>
      <c r="R314" s="15"/>
      <c r="S314" s="15"/>
      <c r="T314" s="15"/>
      <c r="U314" s="174"/>
      <c r="V314" s="174"/>
      <c r="W314" s="174"/>
    </row>
    <row r="315" spans="1:23" s="2" customFormat="1" ht="57.75" customHeight="1" x14ac:dyDescent="0.25">
      <c r="A315" s="13"/>
      <c r="B315" s="19" t="s">
        <v>754</v>
      </c>
      <c r="C315" s="20">
        <v>7602</v>
      </c>
      <c r="D315" s="20">
        <v>7602</v>
      </c>
      <c r="E315" s="15"/>
      <c r="F315" s="20">
        <v>3000</v>
      </c>
      <c r="G315" s="15"/>
      <c r="H315" s="15"/>
      <c r="I315" s="15"/>
      <c r="J315" s="15"/>
      <c r="K315" s="15"/>
      <c r="L315" s="15"/>
      <c r="M315" s="15"/>
      <c r="N315" s="15"/>
      <c r="O315" s="15"/>
      <c r="P315" s="15"/>
      <c r="Q315" s="46"/>
      <c r="R315" s="15"/>
      <c r="S315" s="15"/>
      <c r="T315" s="15"/>
      <c r="U315" s="174"/>
      <c r="V315" s="174"/>
      <c r="W315" s="174"/>
    </row>
    <row r="316" spans="1:23" s="2" customFormat="1" ht="38.25" customHeight="1" x14ac:dyDescent="0.25">
      <c r="A316" s="13"/>
      <c r="B316" s="19" t="s">
        <v>752</v>
      </c>
      <c r="C316" s="20">
        <v>10000</v>
      </c>
      <c r="D316" s="20">
        <v>10000</v>
      </c>
      <c r="E316" s="15"/>
      <c r="F316" s="20">
        <v>3000</v>
      </c>
      <c r="G316" s="15"/>
      <c r="H316" s="15"/>
      <c r="I316" s="15"/>
      <c r="J316" s="15"/>
      <c r="K316" s="15"/>
      <c r="L316" s="15"/>
      <c r="M316" s="15"/>
      <c r="N316" s="15"/>
      <c r="O316" s="15"/>
      <c r="P316" s="15"/>
      <c r="Q316" s="46"/>
      <c r="R316" s="15"/>
      <c r="S316" s="15"/>
      <c r="T316" s="15"/>
      <c r="U316" s="174"/>
      <c r="V316" s="174"/>
      <c r="W316" s="174"/>
    </row>
    <row r="317" spans="1:23" s="2" customFormat="1" ht="30" customHeight="1" x14ac:dyDescent="0.25">
      <c r="A317" s="13"/>
      <c r="B317" s="19" t="s">
        <v>753</v>
      </c>
      <c r="C317" s="20">
        <v>15000</v>
      </c>
      <c r="D317" s="20">
        <v>15000</v>
      </c>
      <c r="E317" s="15"/>
      <c r="F317" s="20"/>
      <c r="G317" s="15"/>
      <c r="H317" s="15"/>
      <c r="I317" s="15"/>
      <c r="J317" s="15"/>
      <c r="K317" s="15"/>
      <c r="L317" s="15"/>
      <c r="M317" s="15"/>
      <c r="N317" s="15"/>
      <c r="O317" s="15"/>
      <c r="P317" s="15"/>
      <c r="Q317" s="46"/>
      <c r="R317" s="15"/>
      <c r="S317" s="15"/>
      <c r="T317" s="15"/>
      <c r="U317" s="174"/>
      <c r="V317" s="174"/>
      <c r="W317" s="174"/>
    </row>
    <row r="318" spans="1:23" s="2" customFormat="1" ht="27" customHeight="1" x14ac:dyDescent="0.25">
      <c r="A318" s="13" t="s">
        <v>79</v>
      </c>
      <c r="B318" s="14" t="s">
        <v>60</v>
      </c>
      <c r="C318" s="15">
        <f>SUM(C319:C339)</f>
        <v>123773</v>
      </c>
      <c r="D318" s="15">
        <f>SUM(D319:D339)</f>
        <v>123773</v>
      </c>
      <c r="E318" s="15">
        <v>0</v>
      </c>
      <c r="F318" s="15"/>
      <c r="G318" s="15"/>
      <c r="H318" s="15"/>
      <c r="I318" s="15"/>
      <c r="J318" s="15"/>
      <c r="K318" s="15"/>
      <c r="L318" s="15"/>
      <c r="M318" s="15"/>
      <c r="N318" s="15"/>
      <c r="O318" s="15"/>
      <c r="P318" s="15"/>
      <c r="Q318" s="46"/>
      <c r="R318" s="15"/>
      <c r="S318" s="15"/>
      <c r="T318" s="15"/>
      <c r="U318" s="174"/>
      <c r="V318" s="174"/>
      <c r="W318" s="174"/>
    </row>
    <row r="319" spans="1:23" s="2" customFormat="1" ht="32.25" customHeight="1" x14ac:dyDescent="0.25">
      <c r="A319" s="27" t="s">
        <v>38</v>
      </c>
      <c r="B319" s="19" t="s">
        <v>202</v>
      </c>
      <c r="C319" s="20">
        <v>6360</v>
      </c>
      <c r="D319" s="20">
        <v>6360</v>
      </c>
      <c r="E319" s="20"/>
      <c r="F319" s="20"/>
      <c r="G319" s="20"/>
      <c r="H319" s="20"/>
      <c r="I319" s="20"/>
      <c r="J319" s="20"/>
      <c r="K319" s="20"/>
      <c r="L319" s="20"/>
      <c r="M319" s="20"/>
      <c r="N319" s="20"/>
      <c r="O319" s="20"/>
      <c r="P319" s="20"/>
      <c r="Q319" s="16"/>
      <c r="R319" s="20"/>
      <c r="S319" s="20"/>
      <c r="T319" s="20"/>
      <c r="U319" s="17"/>
      <c r="V319" s="17"/>
      <c r="W319" s="17"/>
    </row>
    <row r="320" spans="1:23" s="2" customFormat="1" ht="30" customHeight="1" x14ac:dyDescent="0.25">
      <c r="A320" s="27" t="s">
        <v>39</v>
      </c>
      <c r="B320" s="19" t="s">
        <v>203</v>
      </c>
      <c r="C320" s="20">
        <v>5670</v>
      </c>
      <c r="D320" s="20">
        <v>5670</v>
      </c>
      <c r="E320" s="20"/>
      <c r="F320" s="20"/>
      <c r="G320" s="20"/>
      <c r="H320" s="20"/>
      <c r="I320" s="20"/>
      <c r="J320" s="20"/>
      <c r="K320" s="20"/>
      <c r="L320" s="20"/>
      <c r="M320" s="20"/>
      <c r="N320" s="20"/>
      <c r="O320" s="20"/>
      <c r="P320" s="20"/>
      <c r="Q320" s="16"/>
      <c r="R320" s="20"/>
      <c r="S320" s="20"/>
      <c r="T320" s="20"/>
      <c r="U320" s="17"/>
      <c r="V320" s="17"/>
      <c r="W320" s="17"/>
    </row>
    <row r="321" spans="1:23" s="2" customFormat="1" ht="30" customHeight="1" x14ac:dyDescent="0.25">
      <c r="A321" s="27" t="s">
        <v>40</v>
      </c>
      <c r="B321" s="19" t="s">
        <v>204</v>
      </c>
      <c r="C321" s="20">
        <v>9585</v>
      </c>
      <c r="D321" s="20">
        <v>9585</v>
      </c>
      <c r="E321" s="20"/>
      <c r="F321" s="20"/>
      <c r="G321" s="20"/>
      <c r="H321" s="20"/>
      <c r="I321" s="20"/>
      <c r="J321" s="20"/>
      <c r="K321" s="20"/>
      <c r="L321" s="20"/>
      <c r="M321" s="20"/>
      <c r="N321" s="20"/>
      <c r="O321" s="20"/>
      <c r="P321" s="20"/>
      <c r="Q321" s="16"/>
      <c r="R321" s="20"/>
      <c r="S321" s="20"/>
      <c r="T321" s="20"/>
      <c r="U321" s="17"/>
      <c r="V321" s="17"/>
      <c r="W321" s="17"/>
    </row>
    <row r="322" spans="1:23" s="2" customFormat="1" ht="28.5" customHeight="1" x14ac:dyDescent="0.25">
      <c r="A322" s="27" t="s">
        <v>41</v>
      </c>
      <c r="B322" s="19" t="s">
        <v>205</v>
      </c>
      <c r="C322" s="20">
        <v>4675</v>
      </c>
      <c r="D322" s="20">
        <v>4675</v>
      </c>
      <c r="E322" s="20"/>
      <c r="F322" s="20"/>
      <c r="G322" s="20"/>
      <c r="H322" s="20"/>
      <c r="I322" s="20"/>
      <c r="J322" s="20"/>
      <c r="K322" s="20"/>
      <c r="L322" s="20"/>
      <c r="M322" s="20"/>
      <c r="N322" s="20"/>
      <c r="O322" s="20"/>
      <c r="P322" s="20"/>
      <c r="Q322" s="16"/>
      <c r="R322" s="20"/>
      <c r="S322" s="20"/>
      <c r="T322" s="20"/>
      <c r="U322" s="17">
        <f>9425+160</f>
        <v>9585</v>
      </c>
      <c r="V322" s="17"/>
      <c r="W322" s="17"/>
    </row>
    <row r="323" spans="1:23" s="2" customFormat="1" ht="25.5" x14ac:dyDescent="0.25">
      <c r="A323" s="27" t="s">
        <v>43</v>
      </c>
      <c r="B323" s="19" t="s">
        <v>206</v>
      </c>
      <c r="C323" s="20">
        <v>4180</v>
      </c>
      <c r="D323" s="20">
        <v>4180</v>
      </c>
      <c r="E323" s="20"/>
      <c r="F323" s="20"/>
      <c r="G323" s="20"/>
      <c r="H323" s="20"/>
      <c r="I323" s="20"/>
      <c r="J323" s="20"/>
      <c r="K323" s="20"/>
      <c r="L323" s="20"/>
      <c r="M323" s="20"/>
      <c r="N323" s="20"/>
      <c r="O323" s="20"/>
      <c r="P323" s="20"/>
      <c r="Q323" s="16"/>
      <c r="R323" s="20"/>
      <c r="S323" s="20"/>
      <c r="T323" s="20"/>
      <c r="U323" s="17"/>
      <c r="V323" s="17"/>
      <c r="W323" s="17">
        <f>39440+13360</f>
        <v>52800</v>
      </c>
    </row>
    <row r="324" spans="1:23" s="2" customFormat="1" ht="21" customHeight="1" x14ac:dyDescent="0.25">
      <c r="A324" s="27" t="s">
        <v>44</v>
      </c>
      <c r="B324" s="19" t="s">
        <v>207</v>
      </c>
      <c r="C324" s="20">
        <v>990</v>
      </c>
      <c r="D324" s="20">
        <v>990</v>
      </c>
      <c r="E324" s="20"/>
      <c r="F324" s="20"/>
      <c r="G324" s="20"/>
      <c r="H324" s="20"/>
      <c r="I324" s="20"/>
      <c r="J324" s="20"/>
      <c r="K324" s="20"/>
      <c r="L324" s="20"/>
      <c r="M324" s="20"/>
      <c r="N324" s="20"/>
      <c r="O324" s="20"/>
      <c r="P324" s="20"/>
      <c r="Q324" s="16"/>
      <c r="R324" s="20"/>
      <c r="S324" s="20"/>
      <c r="T324" s="20"/>
      <c r="U324" s="17"/>
      <c r="V324" s="17"/>
      <c r="W324" s="17"/>
    </row>
    <row r="325" spans="1:23" s="2" customFormat="1" ht="38.25" customHeight="1" x14ac:dyDescent="0.25">
      <c r="A325" s="27" t="s">
        <v>46</v>
      </c>
      <c r="B325" s="19" t="s">
        <v>208</v>
      </c>
      <c r="C325" s="20">
        <v>5545</v>
      </c>
      <c r="D325" s="20">
        <v>5545</v>
      </c>
      <c r="E325" s="20"/>
      <c r="F325" s="20"/>
      <c r="G325" s="20"/>
      <c r="H325" s="20"/>
      <c r="I325" s="20"/>
      <c r="J325" s="20"/>
      <c r="K325" s="20"/>
      <c r="L325" s="20"/>
      <c r="M325" s="20"/>
      <c r="N325" s="20"/>
      <c r="O325" s="20"/>
      <c r="P325" s="20"/>
      <c r="Q325" s="16"/>
      <c r="R325" s="20"/>
      <c r="S325" s="20"/>
      <c r="T325" s="20"/>
      <c r="U325" s="17"/>
      <c r="V325" s="17"/>
      <c r="W325" s="17" t="e">
        <f>#REF!/6</f>
        <v>#REF!</v>
      </c>
    </row>
    <row r="326" spans="1:23" s="2" customFormat="1" ht="27.75" customHeight="1" x14ac:dyDescent="0.25">
      <c r="A326" s="27" t="s">
        <v>65</v>
      </c>
      <c r="B326" s="19" t="s">
        <v>209</v>
      </c>
      <c r="C326" s="20">
        <v>7425</v>
      </c>
      <c r="D326" s="20">
        <v>7425</v>
      </c>
      <c r="E326" s="20"/>
      <c r="F326" s="20"/>
      <c r="G326" s="20"/>
      <c r="H326" s="20"/>
      <c r="I326" s="20"/>
      <c r="J326" s="20"/>
      <c r="K326" s="20"/>
      <c r="L326" s="20"/>
      <c r="M326" s="20"/>
      <c r="N326" s="20"/>
      <c r="O326" s="20"/>
      <c r="P326" s="20"/>
      <c r="Q326" s="16"/>
      <c r="R326" s="20"/>
      <c r="S326" s="20"/>
      <c r="T326" s="20"/>
      <c r="U326" s="17"/>
      <c r="V326" s="17"/>
      <c r="W326" s="17"/>
    </row>
    <row r="327" spans="1:23" s="2" customFormat="1" ht="25.5" x14ac:dyDescent="0.25">
      <c r="A327" s="27" t="s">
        <v>67</v>
      </c>
      <c r="B327" s="19" t="s">
        <v>210</v>
      </c>
      <c r="C327" s="20">
        <v>5546</v>
      </c>
      <c r="D327" s="20">
        <v>5546</v>
      </c>
      <c r="E327" s="20"/>
      <c r="F327" s="20"/>
      <c r="G327" s="20"/>
      <c r="H327" s="20"/>
      <c r="I327" s="20"/>
      <c r="J327" s="20"/>
      <c r="K327" s="20"/>
      <c r="L327" s="20"/>
      <c r="M327" s="20"/>
      <c r="N327" s="20"/>
      <c r="O327" s="20"/>
      <c r="P327" s="20"/>
      <c r="Q327" s="16"/>
      <c r="R327" s="20"/>
      <c r="S327" s="20"/>
      <c r="T327" s="20"/>
      <c r="U327" s="17"/>
      <c r="V327" s="17"/>
      <c r="W327" s="17"/>
    </row>
    <row r="328" spans="1:23" s="2" customFormat="1" x14ac:dyDescent="0.25">
      <c r="A328" s="27" t="s">
        <v>95</v>
      </c>
      <c r="B328" s="19" t="s">
        <v>211</v>
      </c>
      <c r="C328" s="20">
        <v>4950</v>
      </c>
      <c r="D328" s="20">
        <v>4950</v>
      </c>
      <c r="E328" s="20"/>
      <c r="F328" s="20"/>
      <c r="G328" s="20"/>
      <c r="H328" s="20"/>
      <c r="I328" s="20"/>
      <c r="J328" s="20"/>
      <c r="K328" s="20"/>
      <c r="L328" s="20"/>
      <c r="M328" s="20"/>
      <c r="N328" s="20"/>
      <c r="O328" s="20"/>
      <c r="P328" s="20"/>
      <c r="Q328" s="16"/>
      <c r="R328" s="20"/>
      <c r="S328" s="20"/>
      <c r="T328" s="20"/>
      <c r="U328" s="17"/>
      <c r="V328" s="17"/>
      <c r="W328" s="17"/>
    </row>
    <row r="329" spans="1:23" s="2" customFormat="1" x14ac:dyDescent="0.25">
      <c r="A329" s="27" t="s">
        <v>96</v>
      </c>
      <c r="B329" s="19" t="s">
        <v>212</v>
      </c>
      <c r="C329" s="20">
        <v>2240</v>
      </c>
      <c r="D329" s="20">
        <v>2240</v>
      </c>
      <c r="E329" s="20"/>
      <c r="F329" s="20"/>
      <c r="G329" s="20"/>
      <c r="H329" s="20"/>
      <c r="I329" s="20"/>
      <c r="J329" s="20"/>
      <c r="K329" s="20"/>
      <c r="L329" s="20"/>
      <c r="M329" s="20"/>
      <c r="N329" s="20"/>
      <c r="O329" s="20"/>
      <c r="P329" s="20"/>
      <c r="Q329" s="16"/>
      <c r="R329" s="20"/>
      <c r="S329" s="20"/>
      <c r="T329" s="20"/>
      <c r="U329" s="17"/>
      <c r="V329" s="17"/>
      <c r="W329" s="17"/>
    </row>
    <row r="330" spans="1:23" s="2" customFormat="1" x14ac:dyDescent="0.25">
      <c r="A330" s="27" t="s">
        <v>97</v>
      </c>
      <c r="B330" s="85" t="s">
        <v>213</v>
      </c>
      <c r="C330" s="20">
        <v>3465</v>
      </c>
      <c r="D330" s="20">
        <v>3465</v>
      </c>
      <c r="E330" s="20"/>
      <c r="F330" s="20"/>
      <c r="G330" s="20"/>
      <c r="H330" s="20"/>
      <c r="I330" s="20"/>
      <c r="J330" s="20"/>
      <c r="K330" s="20"/>
      <c r="L330" s="20"/>
      <c r="M330" s="20"/>
      <c r="N330" s="20"/>
      <c r="O330" s="20"/>
      <c r="P330" s="20"/>
      <c r="Q330" s="16"/>
      <c r="R330" s="20"/>
      <c r="S330" s="20"/>
      <c r="T330" s="20"/>
      <c r="U330" s="17"/>
      <c r="V330" s="17"/>
      <c r="W330" s="17"/>
    </row>
    <row r="331" spans="1:23" s="2" customFormat="1" x14ac:dyDescent="0.25">
      <c r="A331" s="27" t="s">
        <v>98</v>
      </c>
      <c r="B331" s="85" t="s">
        <v>214</v>
      </c>
      <c r="C331" s="20">
        <v>2475</v>
      </c>
      <c r="D331" s="20">
        <v>2475</v>
      </c>
      <c r="E331" s="20"/>
      <c r="F331" s="20"/>
      <c r="G331" s="20"/>
      <c r="H331" s="20"/>
      <c r="I331" s="20"/>
      <c r="J331" s="20"/>
      <c r="K331" s="20"/>
      <c r="L331" s="20"/>
      <c r="M331" s="20"/>
      <c r="N331" s="20"/>
      <c r="O331" s="20"/>
      <c r="P331" s="20"/>
      <c r="Q331" s="16"/>
      <c r="R331" s="20"/>
      <c r="S331" s="20"/>
      <c r="T331" s="20"/>
      <c r="U331" s="17"/>
      <c r="V331" s="17"/>
      <c r="W331" s="17"/>
    </row>
    <row r="332" spans="1:23" s="2" customFormat="1" x14ac:dyDescent="0.25">
      <c r="A332" s="27" t="s">
        <v>102</v>
      </c>
      <c r="B332" s="188" t="s">
        <v>215</v>
      </c>
      <c r="C332" s="20">
        <v>1980</v>
      </c>
      <c r="D332" s="20">
        <v>1980</v>
      </c>
      <c r="E332" s="20"/>
      <c r="F332" s="20"/>
      <c r="G332" s="20"/>
      <c r="H332" s="20"/>
      <c r="I332" s="20"/>
      <c r="J332" s="20"/>
      <c r="K332" s="20"/>
      <c r="L332" s="20"/>
      <c r="M332" s="20"/>
      <c r="N332" s="20"/>
      <c r="O332" s="20"/>
      <c r="P332" s="20"/>
      <c r="Q332" s="16"/>
      <c r="R332" s="20"/>
      <c r="S332" s="20"/>
      <c r="T332" s="20"/>
      <c r="U332" s="17"/>
      <c r="V332" s="17"/>
      <c r="W332" s="17"/>
    </row>
    <row r="333" spans="1:23" s="2" customFormat="1" x14ac:dyDescent="0.25">
      <c r="A333" s="27" t="s">
        <v>103</v>
      </c>
      <c r="B333" s="85" t="s">
        <v>216</v>
      </c>
      <c r="C333" s="20">
        <v>3708</v>
      </c>
      <c r="D333" s="20">
        <f>3465+243</f>
        <v>3708</v>
      </c>
      <c r="E333" s="20"/>
      <c r="F333" s="20"/>
      <c r="G333" s="20"/>
      <c r="H333" s="20"/>
      <c r="I333" s="20"/>
      <c r="J333" s="20"/>
      <c r="K333" s="20"/>
      <c r="L333" s="20"/>
      <c r="M333" s="20"/>
      <c r="N333" s="20"/>
      <c r="O333" s="20"/>
      <c r="P333" s="20"/>
      <c r="Q333" s="16"/>
      <c r="R333" s="20"/>
      <c r="S333" s="20"/>
      <c r="T333" s="20"/>
      <c r="U333" s="17"/>
      <c r="V333" s="17"/>
      <c r="W333" s="17"/>
    </row>
    <row r="334" spans="1:23" s="2" customFormat="1" ht="30" x14ac:dyDescent="0.25">
      <c r="A334" s="27" t="s">
        <v>651</v>
      </c>
      <c r="B334" s="108" t="s">
        <v>257</v>
      </c>
      <c r="C334" s="73">
        <f>D334</f>
        <v>14000</v>
      </c>
      <c r="D334" s="73">
        <v>14000</v>
      </c>
      <c r="E334" s="20"/>
      <c r="F334" s="20"/>
      <c r="G334" s="20"/>
      <c r="H334" s="20"/>
      <c r="I334" s="20"/>
      <c r="J334" s="20"/>
      <c r="K334" s="20"/>
      <c r="L334" s="20"/>
      <c r="M334" s="20"/>
      <c r="N334" s="20"/>
      <c r="O334" s="20"/>
      <c r="P334" s="20"/>
      <c r="Q334" s="189"/>
      <c r="R334" s="20"/>
      <c r="S334" s="20"/>
      <c r="T334" s="20"/>
      <c r="U334" s="17"/>
      <c r="V334" s="17"/>
      <c r="W334" s="17"/>
    </row>
    <row r="335" spans="1:23" s="2" customFormat="1" ht="30" x14ac:dyDescent="0.25">
      <c r="A335" s="27" t="s">
        <v>364</v>
      </c>
      <c r="B335" s="108" t="s">
        <v>258</v>
      </c>
      <c r="C335" s="73">
        <f t="shared" ref="C335:C338" si="23">D335</f>
        <v>14900</v>
      </c>
      <c r="D335" s="73">
        <v>14900</v>
      </c>
      <c r="E335" s="20"/>
      <c r="F335" s="20">
        <v>3000</v>
      </c>
      <c r="G335" s="20"/>
      <c r="H335" s="20"/>
      <c r="I335" s="20"/>
      <c r="J335" s="20"/>
      <c r="K335" s="20"/>
      <c r="L335" s="20"/>
      <c r="M335" s="20"/>
      <c r="N335" s="20"/>
      <c r="O335" s="20"/>
      <c r="P335" s="20"/>
      <c r="Q335" s="189"/>
      <c r="R335" s="20"/>
      <c r="S335" s="20"/>
      <c r="T335" s="20"/>
      <c r="U335" s="17"/>
      <c r="V335" s="17"/>
      <c r="W335" s="17"/>
    </row>
    <row r="336" spans="1:23" s="2" customFormat="1" ht="30" x14ac:dyDescent="0.25">
      <c r="A336" s="27" t="s">
        <v>365</v>
      </c>
      <c r="B336" s="108" t="s">
        <v>259</v>
      </c>
      <c r="C336" s="73">
        <f t="shared" si="23"/>
        <v>8000</v>
      </c>
      <c r="D336" s="73">
        <v>8000</v>
      </c>
      <c r="E336" s="20"/>
      <c r="F336" s="20"/>
      <c r="G336" s="20"/>
      <c r="H336" s="20"/>
      <c r="I336" s="20"/>
      <c r="J336" s="20"/>
      <c r="K336" s="20"/>
      <c r="L336" s="20"/>
      <c r="M336" s="20"/>
      <c r="N336" s="20"/>
      <c r="O336" s="20"/>
      <c r="P336" s="20"/>
      <c r="Q336" s="189"/>
      <c r="R336" s="20"/>
      <c r="S336" s="20"/>
      <c r="T336" s="20"/>
      <c r="U336" s="17"/>
      <c r="V336" s="17"/>
      <c r="W336" s="17"/>
    </row>
    <row r="337" spans="1:23" s="2" customFormat="1" ht="30" x14ac:dyDescent="0.25">
      <c r="A337" s="27" t="s">
        <v>366</v>
      </c>
      <c r="B337" s="108" t="s">
        <v>260</v>
      </c>
      <c r="C337" s="73">
        <f t="shared" si="23"/>
        <v>4790</v>
      </c>
      <c r="D337" s="73">
        <f>5000-210</f>
        <v>4790</v>
      </c>
      <c r="E337" s="20"/>
      <c r="F337" s="20"/>
      <c r="G337" s="20"/>
      <c r="H337" s="20"/>
      <c r="I337" s="20"/>
      <c r="J337" s="20"/>
      <c r="K337" s="20"/>
      <c r="L337" s="20"/>
      <c r="M337" s="20"/>
      <c r="N337" s="20"/>
      <c r="O337" s="20"/>
      <c r="P337" s="20"/>
      <c r="Q337" s="189"/>
      <c r="R337" s="20"/>
      <c r="S337" s="20"/>
      <c r="T337" s="20"/>
      <c r="U337" s="17"/>
      <c r="V337" s="17"/>
      <c r="W337" s="17"/>
    </row>
    <row r="338" spans="1:23" s="2" customFormat="1" ht="30" x14ac:dyDescent="0.25">
      <c r="A338" s="27" t="s">
        <v>367</v>
      </c>
      <c r="B338" s="108" t="s">
        <v>261</v>
      </c>
      <c r="C338" s="73">
        <f t="shared" si="23"/>
        <v>2000</v>
      </c>
      <c r="D338" s="73">
        <v>2000</v>
      </c>
      <c r="E338" s="20"/>
      <c r="F338" s="20"/>
      <c r="G338" s="20"/>
      <c r="H338" s="20"/>
      <c r="I338" s="20"/>
      <c r="J338" s="20"/>
      <c r="K338" s="20"/>
      <c r="L338" s="20"/>
      <c r="M338" s="20"/>
      <c r="N338" s="20"/>
      <c r="O338" s="20"/>
      <c r="P338" s="20"/>
      <c r="Q338" s="189"/>
      <c r="R338" s="20"/>
      <c r="S338" s="20"/>
      <c r="T338" s="20"/>
      <c r="U338" s="17"/>
      <c r="V338" s="17"/>
      <c r="W338" s="17"/>
    </row>
    <row r="339" spans="1:23" s="2" customFormat="1" ht="32.25" customHeight="1" x14ac:dyDescent="0.25">
      <c r="A339" s="27"/>
      <c r="B339" s="108" t="s">
        <v>738</v>
      </c>
      <c r="C339" s="73">
        <v>11289</v>
      </c>
      <c r="D339" s="73">
        <v>11289</v>
      </c>
      <c r="E339" s="20"/>
      <c r="F339" s="20"/>
      <c r="G339" s="20"/>
      <c r="H339" s="20"/>
      <c r="I339" s="20"/>
      <c r="J339" s="20"/>
      <c r="K339" s="20"/>
      <c r="L339" s="20"/>
      <c r="M339" s="20"/>
      <c r="N339" s="20"/>
      <c r="O339" s="20"/>
      <c r="P339" s="20"/>
      <c r="Q339" s="189"/>
      <c r="R339" s="20"/>
      <c r="S339" s="20"/>
      <c r="T339" s="20"/>
      <c r="U339" s="17"/>
      <c r="V339" s="17"/>
      <c r="W339" s="17"/>
    </row>
    <row r="340" spans="1:23" s="2" customFormat="1" ht="19.5" customHeight="1" x14ac:dyDescent="0.25">
      <c r="A340" s="13" t="s">
        <v>93</v>
      </c>
      <c r="B340" s="14" t="s">
        <v>61</v>
      </c>
      <c r="C340" s="15">
        <f t="shared" ref="C340:D340" si="24">SUM(C341:C345)</f>
        <v>3980</v>
      </c>
      <c r="D340" s="15">
        <f t="shared" si="24"/>
        <v>3980</v>
      </c>
      <c r="E340" s="15">
        <v>0</v>
      </c>
      <c r="F340" s="15"/>
      <c r="G340" s="15"/>
      <c r="H340" s="15"/>
      <c r="I340" s="15"/>
      <c r="J340" s="15"/>
      <c r="K340" s="15"/>
      <c r="L340" s="15"/>
      <c r="M340" s="15"/>
      <c r="N340" s="15"/>
      <c r="O340" s="15"/>
      <c r="P340" s="15"/>
      <c r="Q340" s="46"/>
      <c r="R340" s="15"/>
      <c r="S340" s="15"/>
      <c r="T340" s="15"/>
      <c r="U340" s="174"/>
      <c r="V340" s="174"/>
      <c r="W340" s="174"/>
    </row>
    <row r="341" spans="1:23" s="2" customFormat="1" x14ac:dyDescent="0.25">
      <c r="A341" s="27" t="s">
        <v>38</v>
      </c>
      <c r="B341" s="19" t="s">
        <v>227</v>
      </c>
      <c r="C341" s="20">
        <v>1019</v>
      </c>
      <c r="D341" s="20">
        <v>1019</v>
      </c>
      <c r="E341" s="20"/>
      <c r="F341" s="20"/>
      <c r="G341" s="20"/>
      <c r="H341" s="20"/>
      <c r="I341" s="20"/>
      <c r="J341" s="20"/>
      <c r="K341" s="20"/>
      <c r="L341" s="20"/>
      <c r="M341" s="20"/>
      <c r="N341" s="20"/>
      <c r="O341" s="20"/>
      <c r="P341" s="20"/>
      <c r="Q341" s="16"/>
      <c r="R341" s="20"/>
      <c r="S341" s="20"/>
      <c r="T341" s="20"/>
      <c r="U341" s="17"/>
      <c r="V341" s="17"/>
      <c r="W341" s="17"/>
    </row>
    <row r="342" spans="1:23" s="2" customFormat="1" x14ac:dyDescent="0.25">
      <c r="A342" s="27" t="s">
        <v>39</v>
      </c>
      <c r="B342" s="19" t="s">
        <v>228</v>
      </c>
      <c r="C342" s="20">
        <v>981</v>
      </c>
      <c r="D342" s="20">
        <v>981</v>
      </c>
      <c r="E342" s="20"/>
      <c r="F342" s="20"/>
      <c r="G342" s="20"/>
      <c r="H342" s="20"/>
      <c r="I342" s="20"/>
      <c r="J342" s="20"/>
      <c r="K342" s="20"/>
      <c r="L342" s="20"/>
      <c r="M342" s="20"/>
      <c r="N342" s="20"/>
      <c r="O342" s="20"/>
      <c r="P342" s="20"/>
      <c r="Q342" s="16"/>
      <c r="R342" s="20"/>
      <c r="S342" s="20"/>
      <c r="T342" s="20"/>
      <c r="U342" s="17"/>
      <c r="V342" s="17"/>
      <c r="W342" s="17"/>
    </row>
    <row r="343" spans="1:23" s="2" customFormat="1" x14ac:dyDescent="0.25">
      <c r="A343" s="27" t="s">
        <v>40</v>
      </c>
      <c r="B343" s="19" t="s">
        <v>229</v>
      </c>
      <c r="C343" s="20"/>
      <c r="D343" s="20"/>
      <c r="E343" s="20"/>
      <c r="F343" s="20"/>
      <c r="G343" s="20"/>
      <c r="H343" s="20"/>
      <c r="I343" s="20"/>
      <c r="J343" s="20"/>
      <c r="K343" s="20"/>
      <c r="L343" s="20"/>
      <c r="M343" s="20"/>
      <c r="N343" s="20"/>
      <c r="O343" s="20"/>
      <c r="P343" s="20"/>
      <c r="Q343" s="16"/>
      <c r="R343" s="20"/>
      <c r="S343" s="20"/>
      <c r="T343" s="20"/>
      <c r="U343" s="17"/>
      <c r="V343" s="17"/>
      <c r="W343" s="17"/>
    </row>
    <row r="344" spans="1:23" s="2" customFormat="1" x14ac:dyDescent="0.25">
      <c r="A344" s="27" t="s">
        <v>41</v>
      </c>
      <c r="B344" s="19" t="s">
        <v>230</v>
      </c>
      <c r="C344" s="20">
        <v>1980</v>
      </c>
      <c r="D344" s="20">
        <v>1980</v>
      </c>
      <c r="E344" s="20"/>
      <c r="F344" s="20"/>
      <c r="G344" s="20"/>
      <c r="H344" s="20"/>
      <c r="I344" s="20"/>
      <c r="J344" s="20"/>
      <c r="K344" s="20"/>
      <c r="L344" s="20"/>
      <c r="M344" s="20"/>
      <c r="N344" s="20"/>
      <c r="O344" s="20"/>
      <c r="P344" s="20"/>
      <c r="Q344" s="16"/>
      <c r="R344" s="20"/>
      <c r="S344" s="20"/>
      <c r="T344" s="20"/>
      <c r="U344" s="17"/>
      <c r="V344" s="17"/>
      <c r="W344" s="17"/>
    </row>
    <row r="345" spans="1:23" s="2" customFormat="1" x14ac:dyDescent="0.25">
      <c r="A345" s="27" t="s">
        <v>42</v>
      </c>
      <c r="B345" s="19" t="s">
        <v>231</v>
      </c>
      <c r="C345" s="20"/>
      <c r="D345" s="20"/>
      <c r="E345" s="20"/>
      <c r="F345" s="20"/>
      <c r="G345" s="20"/>
      <c r="H345" s="20"/>
      <c r="I345" s="20"/>
      <c r="J345" s="20"/>
      <c r="K345" s="20"/>
      <c r="L345" s="20"/>
      <c r="M345" s="20"/>
      <c r="N345" s="20"/>
      <c r="O345" s="20"/>
      <c r="P345" s="20"/>
      <c r="Q345" s="16"/>
      <c r="R345" s="20"/>
      <c r="S345" s="20"/>
      <c r="T345" s="20"/>
      <c r="U345" s="17"/>
      <c r="V345" s="17"/>
      <c r="W345" s="17"/>
    </row>
    <row r="346" spans="1:23" s="2" customFormat="1" ht="34.5" customHeight="1" x14ac:dyDescent="0.25">
      <c r="A346" s="13" t="s">
        <v>94</v>
      </c>
      <c r="B346" s="14" t="s">
        <v>56</v>
      </c>
      <c r="C346" s="15">
        <f t="shared" ref="C346:F346" si="25">SUM(C347:C352)</f>
        <v>70000</v>
      </c>
      <c r="D346" s="15">
        <f t="shared" si="25"/>
        <v>70000</v>
      </c>
      <c r="E346" s="15">
        <f t="shared" si="25"/>
        <v>0</v>
      </c>
      <c r="F346" s="15">
        <f t="shared" si="25"/>
        <v>13500</v>
      </c>
      <c r="G346" s="15"/>
      <c r="H346" s="15"/>
      <c r="I346" s="15"/>
      <c r="J346" s="15"/>
      <c r="K346" s="15"/>
      <c r="L346" s="15"/>
      <c r="M346" s="15"/>
      <c r="N346" s="15"/>
      <c r="O346" s="15"/>
      <c r="P346" s="15"/>
      <c r="Q346" s="46"/>
      <c r="R346" s="15"/>
      <c r="S346" s="15"/>
      <c r="T346" s="15"/>
      <c r="U346" s="17"/>
      <c r="V346" s="17"/>
      <c r="W346" s="17"/>
    </row>
    <row r="347" spans="1:23" s="2" customFormat="1" ht="15.75" customHeight="1" x14ac:dyDescent="0.25">
      <c r="A347" s="18">
        <v>1</v>
      </c>
      <c r="B347" s="32" t="s">
        <v>232</v>
      </c>
      <c r="C347" s="190">
        <v>14500</v>
      </c>
      <c r="D347" s="190">
        <v>14500</v>
      </c>
      <c r="E347" s="191"/>
      <c r="F347" s="190">
        <v>4500</v>
      </c>
      <c r="G347" s="192"/>
      <c r="H347" s="192"/>
      <c r="I347" s="192"/>
      <c r="J347" s="192"/>
      <c r="K347" s="192"/>
      <c r="L347" s="192"/>
      <c r="M347" s="192"/>
      <c r="N347" s="192"/>
      <c r="O347" s="192"/>
      <c r="P347" s="192"/>
      <c r="Q347" s="478"/>
      <c r="R347" s="192"/>
      <c r="S347" s="192"/>
      <c r="T347" s="192"/>
      <c r="U347" s="28"/>
      <c r="V347" s="28"/>
      <c r="W347" s="17"/>
    </row>
    <row r="348" spans="1:23" s="2" customFormat="1" ht="17.25" customHeight="1" x14ac:dyDescent="0.25">
      <c r="A348" s="18">
        <v>2</v>
      </c>
      <c r="B348" s="32" t="s">
        <v>233</v>
      </c>
      <c r="C348" s="190">
        <v>12500</v>
      </c>
      <c r="D348" s="190">
        <v>12500</v>
      </c>
      <c r="E348" s="191"/>
      <c r="F348" s="190">
        <v>4500</v>
      </c>
      <c r="G348" s="193"/>
      <c r="H348" s="193"/>
      <c r="I348" s="193"/>
      <c r="J348" s="193"/>
      <c r="K348" s="193"/>
      <c r="L348" s="193"/>
      <c r="M348" s="193"/>
      <c r="N348" s="193"/>
      <c r="O348" s="193"/>
      <c r="P348" s="193"/>
      <c r="Q348" s="479"/>
      <c r="R348" s="193"/>
      <c r="S348" s="193"/>
      <c r="T348" s="193"/>
      <c r="U348" s="28"/>
      <c r="V348" s="28"/>
      <c r="W348" s="17"/>
    </row>
    <row r="349" spans="1:23" s="2" customFormat="1" ht="16.5" customHeight="1" x14ac:dyDescent="0.25">
      <c r="A349" s="18">
        <v>3</v>
      </c>
      <c r="B349" s="32" t="s">
        <v>234</v>
      </c>
      <c r="C349" s="190">
        <v>13000</v>
      </c>
      <c r="D349" s="190">
        <v>13000</v>
      </c>
      <c r="E349" s="191"/>
      <c r="F349" s="190">
        <v>4500</v>
      </c>
      <c r="G349" s="194"/>
      <c r="H349" s="194"/>
      <c r="I349" s="194"/>
      <c r="J349" s="194"/>
      <c r="K349" s="194"/>
      <c r="L349" s="194"/>
      <c r="M349" s="194"/>
      <c r="N349" s="194"/>
      <c r="O349" s="194"/>
      <c r="P349" s="194"/>
      <c r="Q349" s="485"/>
      <c r="R349" s="194"/>
      <c r="S349" s="194"/>
      <c r="T349" s="194"/>
      <c r="U349" s="28"/>
      <c r="V349" s="28"/>
      <c r="W349" s="17"/>
    </row>
    <row r="350" spans="1:23" s="2" customFormat="1" ht="25.5" x14ac:dyDescent="0.25">
      <c r="A350" s="18">
        <v>4</v>
      </c>
      <c r="B350" s="32" t="s">
        <v>235</v>
      </c>
      <c r="C350" s="190">
        <v>30000</v>
      </c>
      <c r="D350" s="190">
        <v>30000</v>
      </c>
      <c r="E350" s="191"/>
      <c r="F350" s="194"/>
      <c r="G350" s="194"/>
      <c r="H350" s="194"/>
      <c r="I350" s="194"/>
      <c r="J350" s="194"/>
      <c r="K350" s="194"/>
      <c r="L350" s="194"/>
      <c r="M350" s="194"/>
      <c r="N350" s="194"/>
      <c r="O350" s="194"/>
      <c r="P350" s="194"/>
      <c r="Q350" s="251"/>
      <c r="R350" s="194"/>
      <c r="S350" s="194"/>
      <c r="T350" s="194"/>
      <c r="U350" s="28"/>
      <c r="V350" s="28"/>
      <c r="W350" s="17"/>
    </row>
    <row r="351" spans="1:23" s="2" customFormat="1" ht="33.75" customHeight="1" x14ac:dyDescent="0.25">
      <c r="A351" s="18">
        <v>5</v>
      </c>
      <c r="B351" s="32" t="s">
        <v>236</v>
      </c>
      <c r="C351" s="190"/>
      <c r="D351" s="190"/>
      <c r="E351" s="191"/>
      <c r="F351" s="194"/>
      <c r="G351" s="194"/>
      <c r="H351" s="194"/>
      <c r="I351" s="194"/>
      <c r="J351" s="194"/>
      <c r="K351" s="194"/>
      <c r="L351" s="194"/>
      <c r="M351" s="194"/>
      <c r="N351" s="194"/>
      <c r="O351" s="194"/>
      <c r="P351" s="194"/>
      <c r="Q351" s="251"/>
      <c r="R351" s="194"/>
      <c r="S351" s="194"/>
      <c r="T351" s="194"/>
      <c r="U351" s="28"/>
      <c r="V351" s="28"/>
      <c r="W351" s="17"/>
    </row>
    <row r="352" spans="1:23" s="2" customFormat="1" ht="30.75" customHeight="1" x14ac:dyDescent="0.25">
      <c r="A352" s="18">
        <v>6</v>
      </c>
      <c r="B352" s="32" t="s">
        <v>237</v>
      </c>
      <c r="C352" s="190"/>
      <c r="D352" s="190"/>
      <c r="E352" s="191"/>
      <c r="F352" s="194"/>
      <c r="G352" s="194"/>
      <c r="H352" s="194"/>
      <c r="I352" s="194"/>
      <c r="J352" s="194"/>
      <c r="K352" s="194"/>
      <c r="L352" s="194"/>
      <c r="M352" s="194"/>
      <c r="N352" s="194"/>
      <c r="O352" s="194"/>
      <c r="P352" s="194"/>
      <c r="Q352" s="251"/>
      <c r="R352" s="194"/>
      <c r="S352" s="194"/>
      <c r="T352" s="194"/>
      <c r="U352" s="28"/>
      <c r="V352" s="28"/>
      <c r="W352" s="17"/>
    </row>
    <row r="353" spans="1:24" s="2" customFormat="1" ht="37.5" customHeight="1" x14ac:dyDescent="0.25">
      <c r="A353" s="13" t="s">
        <v>104</v>
      </c>
      <c r="B353" s="14" t="s">
        <v>105</v>
      </c>
      <c r="C353" s="29">
        <v>0</v>
      </c>
      <c r="D353" s="20"/>
      <c r="E353" s="20"/>
      <c r="F353" s="20"/>
      <c r="G353" s="20"/>
      <c r="H353" s="20"/>
      <c r="I353" s="20"/>
      <c r="J353" s="20"/>
      <c r="K353" s="20"/>
      <c r="L353" s="20"/>
      <c r="M353" s="20"/>
      <c r="N353" s="20"/>
      <c r="O353" s="20"/>
      <c r="P353" s="20"/>
      <c r="Q353" s="16"/>
      <c r="R353" s="20"/>
      <c r="S353" s="20"/>
      <c r="T353" s="20"/>
      <c r="U353" s="17"/>
      <c r="V353" s="17"/>
      <c r="W353" s="17"/>
    </row>
    <row r="354" spans="1:24" s="2" customFormat="1" ht="32.25" customHeight="1" x14ac:dyDescent="0.25">
      <c r="A354" s="13" t="s">
        <v>106</v>
      </c>
      <c r="B354" s="14" t="s">
        <v>58</v>
      </c>
      <c r="C354" s="15">
        <f>C355+C358</f>
        <v>14000</v>
      </c>
      <c r="D354" s="15">
        <f>D355+D358</f>
        <v>14000</v>
      </c>
      <c r="E354" s="15">
        <v>0</v>
      </c>
      <c r="F354" s="15"/>
      <c r="G354" s="15"/>
      <c r="H354" s="15"/>
      <c r="I354" s="15"/>
      <c r="J354" s="15"/>
      <c r="K354" s="15"/>
      <c r="L354" s="15"/>
      <c r="M354" s="15"/>
      <c r="N354" s="15"/>
      <c r="O354" s="15"/>
      <c r="P354" s="15"/>
      <c r="Q354" s="16"/>
      <c r="R354" s="15"/>
      <c r="S354" s="15"/>
      <c r="T354" s="15"/>
      <c r="U354" s="17"/>
      <c r="V354" s="17"/>
      <c r="W354" s="17"/>
    </row>
    <row r="355" spans="1:24" s="2" customFormat="1" ht="23.25" customHeight="1" x14ac:dyDescent="0.25">
      <c r="A355" s="13" t="s">
        <v>79</v>
      </c>
      <c r="B355" s="14" t="s">
        <v>238</v>
      </c>
      <c r="C355" s="15">
        <f t="shared" ref="C355:D355" si="26">SUM(C356:C357)</f>
        <v>10000</v>
      </c>
      <c r="D355" s="15">
        <f t="shared" si="26"/>
        <v>10000</v>
      </c>
      <c r="E355" s="20"/>
      <c r="F355" s="20"/>
      <c r="G355" s="20"/>
      <c r="H355" s="20"/>
      <c r="I355" s="20"/>
      <c r="J355" s="20"/>
      <c r="K355" s="20"/>
      <c r="L355" s="20"/>
      <c r="M355" s="20"/>
      <c r="N355" s="20"/>
      <c r="O355" s="20"/>
      <c r="P355" s="20"/>
      <c r="Q355" s="16"/>
      <c r="R355" s="20"/>
      <c r="S355" s="20"/>
      <c r="T355" s="20"/>
      <c r="U355" s="17"/>
      <c r="V355" s="17"/>
      <c r="W355" s="17"/>
    </row>
    <row r="356" spans="1:24" s="2" customFormat="1" x14ac:dyDescent="0.25">
      <c r="A356" s="27" t="s">
        <v>38</v>
      </c>
      <c r="B356" s="19" t="s">
        <v>239</v>
      </c>
      <c r="C356" s="30">
        <v>5000</v>
      </c>
      <c r="D356" s="20">
        <v>5000</v>
      </c>
      <c r="E356" s="20"/>
      <c r="F356" s="20"/>
      <c r="G356" s="20"/>
      <c r="H356" s="20"/>
      <c r="I356" s="20"/>
      <c r="J356" s="20"/>
      <c r="K356" s="20"/>
      <c r="L356" s="20"/>
      <c r="M356" s="20"/>
      <c r="N356" s="20"/>
      <c r="O356" s="20"/>
      <c r="P356" s="20"/>
      <c r="Q356" s="16"/>
      <c r="R356" s="20"/>
      <c r="S356" s="20"/>
      <c r="T356" s="20"/>
      <c r="U356" s="17"/>
      <c r="V356" s="17"/>
      <c r="W356" s="17"/>
    </row>
    <row r="357" spans="1:24" s="2" customFormat="1" x14ac:dyDescent="0.25">
      <c r="A357" s="27" t="s">
        <v>39</v>
      </c>
      <c r="B357" s="19" t="s">
        <v>240</v>
      </c>
      <c r="C357" s="30">
        <v>5000</v>
      </c>
      <c r="D357" s="20">
        <v>5000</v>
      </c>
      <c r="E357" s="20"/>
      <c r="F357" s="20"/>
      <c r="G357" s="20"/>
      <c r="H357" s="20"/>
      <c r="I357" s="20"/>
      <c r="J357" s="20"/>
      <c r="K357" s="20"/>
      <c r="L357" s="20"/>
      <c r="M357" s="20"/>
      <c r="N357" s="20"/>
      <c r="O357" s="20"/>
      <c r="P357" s="20"/>
      <c r="Q357" s="16"/>
      <c r="R357" s="20"/>
      <c r="S357" s="20"/>
      <c r="T357" s="20"/>
      <c r="U357" s="17"/>
      <c r="V357" s="17"/>
      <c r="W357" s="17"/>
    </row>
    <row r="358" spans="1:24" s="2" customFormat="1" ht="23.25" customHeight="1" x14ac:dyDescent="0.25">
      <c r="A358" s="13" t="s">
        <v>93</v>
      </c>
      <c r="B358" s="14" t="s">
        <v>241</v>
      </c>
      <c r="C358" s="15">
        <f t="shared" ref="C358:D358" si="27">SUM(C359:C362)</f>
        <v>4000</v>
      </c>
      <c r="D358" s="15">
        <f t="shared" si="27"/>
        <v>4000</v>
      </c>
      <c r="E358" s="20"/>
      <c r="F358" s="20"/>
      <c r="G358" s="20"/>
      <c r="H358" s="20"/>
      <c r="I358" s="20"/>
      <c r="J358" s="20"/>
      <c r="K358" s="20"/>
      <c r="L358" s="20"/>
      <c r="M358" s="20"/>
      <c r="N358" s="20"/>
      <c r="O358" s="20"/>
      <c r="P358" s="20"/>
      <c r="Q358" s="16"/>
      <c r="R358" s="20"/>
      <c r="S358" s="20"/>
      <c r="T358" s="20"/>
      <c r="U358" s="17"/>
      <c r="V358" s="17"/>
      <c r="W358" s="17"/>
    </row>
    <row r="359" spans="1:24" s="2" customFormat="1" x14ac:dyDescent="0.25">
      <c r="A359" s="27" t="s">
        <v>38</v>
      </c>
      <c r="B359" s="19" t="s">
        <v>242</v>
      </c>
      <c r="C359" s="30">
        <v>1000</v>
      </c>
      <c r="D359" s="20">
        <v>1000</v>
      </c>
      <c r="E359" s="20"/>
      <c r="F359" s="20"/>
      <c r="G359" s="20"/>
      <c r="H359" s="20"/>
      <c r="I359" s="20"/>
      <c r="J359" s="20"/>
      <c r="K359" s="20"/>
      <c r="L359" s="20"/>
      <c r="M359" s="20"/>
      <c r="N359" s="20"/>
      <c r="O359" s="20"/>
      <c r="P359" s="20"/>
      <c r="Q359" s="16"/>
      <c r="R359" s="20"/>
      <c r="S359" s="20"/>
      <c r="T359" s="20"/>
      <c r="U359" s="17"/>
      <c r="V359" s="17"/>
      <c r="W359" s="17"/>
    </row>
    <row r="360" spans="1:24" s="2" customFormat="1" x14ac:dyDescent="0.25">
      <c r="A360" s="27" t="s">
        <v>39</v>
      </c>
      <c r="B360" s="19" t="s">
        <v>243</v>
      </c>
      <c r="C360" s="30">
        <v>1000</v>
      </c>
      <c r="D360" s="20">
        <v>1000</v>
      </c>
      <c r="E360" s="20"/>
      <c r="F360" s="20"/>
      <c r="G360" s="20"/>
      <c r="H360" s="20"/>
      <c r="I360" s="20"/>
      <c r="J360" s="20"/>
      <c r="K360" s="20"/>
      <c r="L360" s="20"/>
      <c r="M360" s="20"/>
      <c r="N360" s="20"/>
      <c r="O360" s="20"/>
      <c r="P360" s="20"/>
      <c r="Q360" s="16"/>
      <c r="R360" s="20"/>
      <c r="S360" s="20"/>
      <c r="T360" s="20"/>
      <c r="U360" s="17"/>
      <c r="V360" s="17"/>
      <c r="W360" s="17"/>
    </row>
    <row r="361" spans="1:24" s="2" customFormat="1" x14ac:dyDescent="0.25">
      <c r="A361" s="27" t="s">
        <v>40</v>
      </c>
      <c r="B361" s="19" t="s">
        <v>244</v>
      </c>
      <c r="C361" s="30">
        <v>1000</v>
      </c>
      <c r="D361" s="20">
        <v>1000</v>
      </c>
      <c r="E361" s="20"/>
      <c r="F361" s="20"/>
      <c r="G361" s="20"/>
      <c r="H361" s="20"/>
      <c r="I361" s="20"/>
      <c r="J361" s="20"/>
      <c r="K361" s="20"/>
      <c r="L361" s="20"/>
      <c r="M361" s="20"/>
      <c r="N361" s="20"/>
      <c r="O361" s="20"/>
      <c r="P361" s="20"/>
      <c r="Q361" s="16"/>
      <c r="R361" s="20"/>
      <c r="S361" s="20"/>
      <c r="T361" s="20"/>
      <c r="U361" s="17"/>
      <c r="V361" s="17"/>
      <c r="W361" s="17"/>
    </row>
    <row r="362" spans="1:24" s="2" customFormat="1" x14ac:dyDescent="0.25">
      <c r="A362" s="27" t="s">
        <v>41</v>
      </c>
      <c r="B362" s="19" t="s">
        <v>245</v>
      </c>
      <c r="C362" s="30">
        <v>1000</v>
      </c>
      <c r="D362" s="20">
        <v>1000</v>
      </c>
      <c r="E362" s="20"/>
      <c r="F362" s="20"/>
      <c r="G362" s="20"/>
      <c r="H362" s="20"/>
      <c r="I362" s="20"/>
      <c r="J362" s="20"/>
      <c r="K362" s="20"/>
      <c r="L362" s="20"/>
      <c r="M362" s="20"/>
      <c r="N362" s="20"/>
      <c r="O362" s="20"/>
      <c r="P362" s="20"/>
      <c r="Q362" s="16"/>
      <c r="R362" s="20"/>
      <c r="S362" s="20"/>
      <c r="T362" s="20"/>
      <c r="U362" s="17"/>
      <c r="V362" s="17"/>
      <c r="W362" s="17"/>
    </row>
    <row r="363" spans="1:24" s="3" customFormat="1" ht="71.25" customHeight="1" x14ac:dyDescent="0.25">
      <c r="A363" s="48" t="s">
        <v>51</v>
      </c>
      <c r="B363" s="49" t="s">
        <v>70</v>
      </c>
      <c r="C363" s="236">
        <f>C364+C368</f>
        <v>20000</v>
      </c>
      <c r="D363" s="236">
        <f>D364+D368</f>
        <v>8711</v>
      </c>
      <c r="E363" s="236">
        <f>E364+E368</f>
        <v>11289</v>
      </c>
      <c r="F363" s="236">
        <f>F364+F368</f>
        <v>7000</v>
      </c>
      <c r="G363" s="236"/>
      <c r="H363" s="236"/>
      <c r="I363" s="236"/>
      <c r="J363" s="236"/>
      <c r="K363" s="236"/>
      <c r="L363" s="236"/>
      <c r="M363" s="236"/>
      <c r="N363" s="236"/>
      <c r="O363" s="236"/>
      <c r="P363" s="236"/>
      <c r="Q363" s="50"/>
      <c r="R363" s="236"/>
      <c r="S363" s="236"/>
      <c r="T363" s="236"/>
      <c r="U363" s="237"/>
      <c r="V363" s="237"/>
      <c r="W363" s="237"/>
    </row>
    <row r="364" spans="1:24" s="2" customFormat="1" ht="24.75" customHeight="1" x14ac:dyDescent="0.25">
      <c r="A364" s="13" t="s">
        <v>53</v>
      </c>
      <c r="B364" s="14" t="s">
        <v>107</v>
      </c>
      <c r="C364" s="15">
        <f>C365</f>
        <v>20000</v>
      </c>
      <c r="D364" s="15">
        <f t="shared" ref="D364:F364" si="28">D365</f>
        <v>8711</v>
      </c>
      <c r="E364" s="15">
        <f t="shared" si="28"/>
        <v>11289</v>
      </c>
      <c r="F364" s="15">
        <f t="shared" si="28"/>
        <v>7000</v>
      </c>
      <c r="G364" s="15"/>
      <c r="H364" s="15"/>
      <c r="I364" s="15"/>
      <c r="J364" s="15"/>
      <c r="K364" s="15"/>
      <c r="L364" s="15"/>
      <c r="M364" s="15"/>
      <c r="N364" s="15"/>
      <c r="O364" s="15"/>
      <c r="P364" s="15"/>
      <c r="Q364" s="16"/>
      <c r="R364" s="15"/>
      <c r="S364" s="15"/>
      <c r="T364" s="15"/>
      <c r="U364" s="17"/>
      <c r="V364" s="17"/>
      <c r="W364" s="17"/>
    </row>
    <row r="365" spans="1:24" s="2" customFormat="1" ht="21" customHeight="1" x14ac:dyDescent="0.25">
      <c r="A365" s="13" t="s">
        <v>79</v>
      </c>
      <c r="B365" s="14" t="s">
        <v>152</v>
      </c>
      <c r="C365" s="15">
        <f>SUM(C366:C366)</f>
        <v>20000</v>
      </c>
      <c r="D365" s="15">
        <f>SUM(D366:D366)</f>
        <v>8711</v>
      </c>
      <c r="E365" s="15">
        <f>SUM(E366:E366)</f>
        <v>11289</v>
      </c>
      <c r="F365" s="15">
        <f>SUM(F366:F366)</f>
        <v>7000</v>
      </c>
      <c r="G365" s="15"/>
      <c r="H365" s="15"/>
      <c r="I365" s="15"/>
      <c r="J365" s="15"/>
      <c r="K365" s="15"/>
      <c r="L365" s="15"/>
      <c r="M365" s="15"/>
      <c r="N365" s="15"/>
      <c r="O365" s="15"/>
      <c r="P365" s="15"/>
      <c r="Q365" s="16"/>
      <c r="R365" s="15"/>
      <c r="S365" s="15"/>
      <c r="T365" s="15"/>
      <c r="U365" s="17"/>
      <c r="V365" s="17"/>
      <c r="W365" s="17"/>
    </row>
    <row r="366" spans="1:24" s="2" customFormat="1" ht="32.25" customHeight="1" x14ac:dyDescent="0.25">
      <c r="A366" s="27" t="s">
        <v>38</v>
      </c>
      <c r="B366" s="195" t="s">
        <v>246</v>
      </c>
      <c r="C366" s="21">
        <v>20000</v>
      </c>
      <c r="D366" s="21">
        <v>8711</v>
      </c>
      <c r="E366" s="20">
        <f>C366-D366</f>
        <v>11289</v>
      </c>
      <c r="F366" s="20">
        <v>7000</v>
      </c>
      <c r="G366" s="20"/>
      <c r="H366" s="20"/>
      <c r="I366" s="20"/>
      <c r="J366" s="20"/>
      <c r="K366" s="20"/>
      <c r="L366" s="20"/>
      <c r="M366" s="20"/>
      <c r="N366" s="20"/>
      <c r="O366" s="20"/>
      <c r="P366" s="20"/>
      <c r="Q366" s="16"/>
      <c r="R366" s="20"/>
      <c r="S366" s="20"/>
      <c r="T366" s="20"/>
      <c r="U366" s="17"/>
      <c r="V366" s="17"/>
      <c r="W366" s="17"/>
      <c r="X366" s="2">
        <v>65800</v>
      </c>
    </row>
    <row r="367" spans="1:24" s="2" customFormat="1" ht="28.5" customHeight="1" x14ac:dyDescent="0.25">
      <c r="A367" s="13" t="s">
        <v>93</v>
      </c>
      <c r="B367" s="14" t="s">
        <v>156</v>
      </c>
      <c r="C367" s="132"/>
      <c r="D367" s="132"/>
      <c r="E367" s="132">
        <v>0</v>
      </c>
      <c r="F367" s="132"/>
      <c r="G367" s="132"/>
      <c r="H367" s="132"/>
      <c r="I367" s="132"/>
      <c r="J367" s="132"/>
      <c r="K367" s="132"/>
      <c r="L367" s="132"/>
      <c r="M367" s="132"/>
      <c r="N367" s="132"/>
      <c r="O367" s="132"/>
      <c r="P367" s="132"/>
      <c r="Q367" s="16"/>
      <c r="R367" s="132"/>
      <c r="S367" s="132"/>
      <c r="T367" s="132"/>
      <c r="U367" s="17"/>
      <c r="V367" s="17"/>
      <c r="W367" s="17"/>
    </row>
    <row r="368" spans="1:24" s="2" customFormat="1" ht="32.25" customHeight="1" x14ac:dyDescent="0.25">
      <c r="A368" s="13" t="s">
        <v>55</v>
      </c>
      <c r="B368" s="14" t="s">
        <v>116</v>
      </c>
      <c r="C368" s="29">
        <v>0</v>
      </c>
      <c r="D368" s="20"/>
      <c r="E368" s="20"/>
      <c r="F368" s="20"/>
      <c r="G368" s="20"/>
      <c r="H368" s="20"/>
      <c r="I368" s="20"/>
      <c r="J368" s="20"/>
      <c r="K368" s="20"/>
      <c r="L368" s="20"/>
      <c r="M368" s="20"/>
      <c r="N368" s="20"/>
      <c r="O368" s="20"/>
      <c r="P368" s="20"/>
      <c r="Q368" s="16"/>
      <c r="R368" s="20"/>
      <c r="S368" s="20"/>
      <c r="T368" s="20"/>
      <c r="U368" s="17"/>
      <c r="V368" s="17"/>
      <c r="W368" s="17"/>
    </row>
    <row r="369" spans="1:24" s="3" customFormat="1" ht="71.25" customHeight="1" x14ac:dyDescent="0.25">
      <c r="A369" s="48" t="s">
        <v>51</v>
      </c>
      <c r="B369" s="49" t="s">
        <v>502</v>
      </c>
      <c r="C369" s="236">
        <v>10820</v>
      </c>
      <c r="D369" s="236">
        <v>10820</v>
      </c>
      <c r="E369" s="236"/>
      <c r="F369" s="236"/>
      <c r="G369" s="236"/>
      <c r="H369" s="236"/>
      <c r="I369" s="236"/>
      <c r="J369" s="236"/>
      <c r="K369" s="236"/>
      <c r="L369" s="236"/>
      <c r="M369" s="236"/>
      <c r="N369" s="236"/>
      <c r="O369" s="236"/>
      <c r="P369" s="236"/>
      <c r="Q369" s="50"/>
      <c r="R369" s="236"/>
      <c r="S369" s="236"/>
      <c r="T369" s="236"/>
      <c r="U369" s="237"/>
      <c r="V369" s="237"/>
      <c r="W369" s="237"/>
    </row>
    <row r="370" spans="1:24" s="3" customFormat="1" ht="71.25" customHeight="1" x14ac:dyDescent="0.25">
      <c r="A370" s="48" t="s">
        <v>69</v>
      </c>
      <c r="B370" s="49" t="s">
        <v>73</v>
      </c>
      <c r="C370" s="236">
        <v>0</v>
      </c>
      <c r="D370" s="236"/>
      <c r="E370" s="236"/>
      <c r="F370" s="236"/>
      <c r="G370" s="236"/>
      <c r="H370" s="236"/>
      <c r="I370" s="236"/>
      <c r="J370" s="236"/>
      <c r="K370" s="236"/>
      <c r="L370" s="236"/>
      <c r="M370" s="236"/>
      <c r="N370" s="236"/>
      <c r="O370" s="236"/>
      <c r="P370" s="236"/>
      <c r="Q370" s="50"/>
      <c r="R370" s="236"/>
      <c r="S370" s="236"/>
      <c r="T370" s="236"/>
      <c r="U370" s="237"/>
      <c r="V370" s="237"/>
      <c r="W370" s="237"/>
    </row>
    <row r="371" spans="1:24" s="3" customFormat="1" ht="71.25" customHeight="1" x14ac:dyDescent="0.25">
      <c r="A371" s="48" t="s">
        <v>71</v>
      </c>
      <c r="B371" s="49" t="s">
        <v>75</v>
      </c>
      <c r="C371" s="236">
        <v>0</v>
      </c>
      <c r="D371" s="236"/>
      <c r="E371" s="236"/>
      <c r="F371" s="236"/>
      <c r="G371" s="236"/>
      <c r="H371" s="236"/>
      <c r="I371" s="236"/>
      <c r="J371" s="236"/>
      <c r="K371" s="236"/>
      <c r="L371" s="236"/>
      <c r="M371" s="236"/>
      <c r="N371" s="236"/>
      <c r="O371" s="236"/>
      <c r="P371" s="236"/>
      <c r="Q371" s="50"/>
      <c r="R371" s="236"/>
      <c r="S371" s="236"/>
      <c r="T371" s="236"/>
      <c r="U371" s="237"/>
      <c r="V371" s="237"/>
      <c r="W371" s="237"/>
    </row>
    <row r="372" spans="1:24" s="1" customFormat="1" ht="36" customHeight="1" x14ac:dyDescent="0.25">
      <c r="A372" s="9" t="s">
        <v>262</v>
      </c>
      <c r="B372" s="11" t="s">
        <v>23</v>
      </c>
      <c r="C372" s="10">
        <f t="shared" ref="C372:P372" si="29">C373+C383+C386+C459+C472+C473+C471</f>
        <v>190853</v>
      </c>
      <c r="D372" s="10">
        <f t="shared" si="29"/>
        <v>169844</v>
      </c>
      <c r="E372" s="10">
        <f t="shared" si="29"/>
        <v>20500</v>
      </c>
      <c r="F372" s="10">
        <f t="shared" si="29"/>
        <v>19300</v>
      </c>
      <c r="G372" s="10">
        <f t="shared" si="29"/>
        <v>0</v>
      </c>
      <c r="H372" s="10">
        <f t="shared" si="29"/>
        <v>29784</v>
      </c>
      <c r="I372" s="10">
        <f t="shared" si="29"/>
        <v>0</v>
      </c>
      <c r="J372" s="10">
        <f t="shared" si="29"/>
        <v>0</v>
      </c>
      <c r="K372" s="10">
        <f t="shared" si="29"/>
        <v>0</v>
      </c>
      <c r="L372" s="10">
        <f t="shared" si="29"/>
        <v>0</v>
      </c>
      <c r="M372" s="10">
        <f t="shared" si="29"/>
        <v>0</v>
      </c>
      <c r="N372" s="10">
        <f t="shared" si="29"/>
        <v>0</v>
      </c>
      <c r="O372" s="10">
        <f t="shared" si="29"/>
        <v>0</v>
      </c>
      <c r="P372" s="10">
        <f t="shared" si="29"/>
        <v>0</v>
      </c>
      <c r="Q372" s="11"/>
      <c r="R372" s="10">
        <f>R373+R383+R386+R459+R472+R473+R471</f>
        <v>0</v>
      </c>
      <c r="S372" s="10">
        <f>S373+S383+S386+S459+S472+S473+S471</f>
        <v>0</v>
      </c>
      <c r="T372" s="10">
        <f>T373+T383+T386+T459+T472+T473+T471</f>
        <v>0</v>
      </c>
      <c r="U372" s="12"/>
      <c r="V372" s="12"/>
      <c r="W372" s="12"/>
    </row>
    <row r="373" spans="1:24" s="3" customFormat="1" ht="71.25" customHeight="1" x14ac:dyDescent="0.25">
      <c r="A373" s="48" t="s">
        <v>36</v>
      </c>
      <c r="B373" s="49" t="s">
        <v>37</v>
      </c>
      <c r="C373" s="236">
        <f>C374+C382</f>
        <v>32960</v>
      </c>
      <c r="D373" s="236">
        <f>D374+D382</f>
        <v>32451</v>
      </c>
      <c r="E373" s="236">
        <f>E374+E382</f>
        <v>0</v>
      </c>
      <c r="F373" s="236">
        <f>F374+F382</f>
        <v>5800</v>
      </c>
      <c r="G373" s="236"/>
      <c r="H373" s="236">
        <v>29784</v>
      </c>
      <c r="I373" s="236"/>
      <c r="J373" s="236"/>
      <c r="K373" s="236"/>
      <c r="L373" s="236"/>
      <c r="M373" s="236"/>
      <c r="N373" s="236"/>
      <c r="O373" s="236"/>
      <c r="P373" s="236"/>
      <c r="Q373" s="50"/>
      <c r="R373" s="236"/>
      <c r="S373" s="236"/>
      <c r="T373" s="236"/>
      <c r="U373" s="237"/>
      <c r="V373" s="237"/>
      <c r="W373" s="237"/>
      <c r="X373" s="3">
        <v>24990</v>
      </c>
    </row>
    <row r="374" spans="1:24" s="2" customFormat="1" ht="23.25" customHeight="1" x14ac:dyDescent="0.25">
      <c r="A374" s="13" t="s">
        <v>79</v>
      </c>
      <c r="B374" s="14" t="s">
        <v>80</v>
      </c>
      <c r="C374" s="51">
        <f>SUM(C375:C381)</f>
        <v>22100</v>
      </c>
      <c r="D374" s="51">
        <f>SUM(D375:D381)</f>
        <v>21591</v>
      </c>
      <c r="E374" s="52">
        <f>SUM(E375:E381)</f>
        <v>0</v>
      </c>
      <c r="F374" s="53">
        <f>SUM(F375:F381)</f>
        <v>5800</v>
      </c>
      <c r="G374" s="51"/>
      <c r="H374" s="51"/>
      <c r="I374" s="51"/>
      <c r="J374" s="51"/>
      <c r="K374" s="51"/>
      <c r="L374" s="51"/>
      <c r="M374" s="51"/>
      <c r="N374" s="51"/>
      <c r="O374" s="51"/>
      <c r="P374" s="51"/>
      <c r="Q374" s="16"/>
      <c r="R374" s="51"/>
      <c r="S374" s="51"/>
      <c r="T374" s="51"/>
      <c r="U374" s="17"/>
      <c r="V374" s="17"/>
      <c r="W374" s="17"/>
    </row>
    <row r="375" spans="1:24" s="2" customFormat="1" x14ac:dyDescent="0.25">
      <c r="A375" s="57">
        <v>2</v>
      </c>
      <c r="B375" s="19" t="s">
        <v>263</v>
      </c>
      <c r="C375" s="55">
        <v>800</v>
      </c>
      <c r="D375" s="55">
        <v>800</v>
      </c>
      <c r="E375" s="56"/>
      <c r="F375" s="53">
        <v>800</v>
      </c>
      <c r="G375" s="56"/>
      <c r="H375" s="56"/>
      <c r="I375" s="56"/>
      <c r="J375" s="56"/>
      <c r="K375" s="56"/>
      <c r="L375" s="56"/>
      <c r="M375" s="56"/>
      <c r="N375" s="56"/>
      <c r="O375" s="56"/>
      <c r="P375" s="56"/>
      <c r="Q375" s="16"/>
      <c r="R375" s="56"/>
      <c r="S375" s="56"/>
      <c r="T375" s="56"/>
      <c r="U375" s="17"/>
      <c r="V375" s="17"/>
      <c r="W375" s="17"/>
    </row>
    <row r="376" spans="1:24" s="2" customFormat="1" ht="40.5" customHeight="1" x14ac:dyDescent="0.25">
      <c r="A376" s="57">
        <v>3</v>
      </c>
      <c r="B376" s="19" t="s">
        <v>264</v>
      </c>
      <c r="C376" s="55">
        <v>6000</v>
      </c>
      <c r="D376" s="55">
        <v>5900</v>
      </c>
      <c r="E376" s="56"/>
      <c r="F376" s="53">
        <v>3000</v>
      </c>
      <c r="G376" s="56"/>
      <c r="H376" s="56"/>
      <c r="I376" s="56"/>
      <c r="J376" s="56"/>
      <c r="K376" s="56"/>
      <c r="L376" s="56"/>
      <c r="M376" s="56"/>
      <c r="N376" s="56"/>
      <c r="O376" s="56"/>
      <c r="P376" s="56"/>
      <c r="Q376" s="58"/>
      <c r="R376" s="56"/>
      <c r="S376" s="56"/>
      <c r="T376" s="56"/>
      <c r="U376" s="17"/>
      <c r="V376" s="17"/>
      <c r="W376" s="17"/>
    </row>
    <row r="377" spans="1:24" s="2" customFormat="1" ht="23.25" customHeight="1" x14ac:dyDescent="0.25">
      <c r="A377" s="54">
        <v>4</v>
      </c>
      <c r="B377" s="19" t="s">
        <v>265</v>
      </c>
      <c r="C377" s="55">
        <v>5000</v>
      </c>
      <c r="D377" s="55">
        <v>5000</v>
      </c>
      <c r="E377" s="56"/>
      <c r="F377" s="53">
        <v>2000</v>
      </c>
      <c r="G377" s="56"/>
      <c r="H377" s="56"/>
      <c r="I377" s="56"/>
      <c r="J377" s="56"/>
      <c r="K377" s="56"/>
      <c r="L377" s="56"/>
      <c r="M377" s="56"/>
      <c r="N377" s="56"/>
      <c r="O377" s="56"/>
      <c r="P377" s="56"/>
      <c r="Q377" s="486"/>
      <c r="R377" s="56"/>
      <c r="S377" s="56"/>
      <c r="T377" s="56"/>
      <c r="U377" s="17"/>
      <c r="V377" s="17"/>
      <c r="W377" s="17"/>
    </row>
    <row r="378" spans="1:24" s="2" customFormat="1" ht="31.5" customHeight="1" x14ac:dyDescent="0.25">
      <c r="A378" s="57">
        <v>5</v>
      </c>
      <c r="B378" s="19" t="s">
        <v>266</v>
      </c>
      <c r="C378" s="55">
        <v>6000</v>
      </c>
      <c r="D378" s="55">
        <v>5591</v>
      </c>
      <c r="E378" s="56"/>
      <c r="F378" s="56"/>
      <c r="G378" s="56"/>
      <c r="H378" s="56"/>
      <c r="I378" s="56"/>
      <c r="J378" s="56"/>
      <c r="K378" s="56"/>
      <c r="L378" s="56"/>
      <c r="M378" s="56"/>
      <c r="N378" s="56"/>
      <c r="O378" s="56"/>
      <c r="P378" s="56"/>
      <c r="Q378" s="487"/>
      <c r="R378" s="56"/>
      <c r="S378" s="56"/>
      <c r="T378" s="56"/>
      <c r="U378" s="17"/>
      <c r="V378" s="17"/>
      <c r="W378" s="17"/>
    </row>
    <row r="379" spans="1:24" s="2" customFormat="1" ht="23.25" customHeight="1" x14ac:dyDescent="0.25">
      <c r="A379" s="57">
        <v>6</v>
      </c>
      <c r="B379" s="19" t="s">
        <v>267</v>
      </c>
      <c r="C379" s="55">
        <v>1500</v>
      </c>
      <c r="D379" s="55">
        <v>1500</v>
      </c>
      <c r="E379" s="56"/>
      <c r="F379" s="56"/>
      <c r="G379" s="56"/>
      <c r="H379" s="56"/>
      <c r="I379" s="56"/>
      <c r="J379" s="56"/>
      <c r="K379" s="56"/>
      <c r="L379" s="56"/>
      <c r="M379" s="56"/>
      <c r="N379" s="56"/>
      <c r="O379" s="56"/>
      <c r="P379" s="56"/>
      <c r="Q379" s="487"/>
      <c r="R379" s="56"/>
      <c r="S379" s="56"/>
      <c r="T379" s="56"/>
      <c r="U379" s="17"/>
      <c r="V379" s="17"/>
      <c r="W379" s="17"/>
    </row>
    <row r="380" spans="1:24" s="2" customFormat="1" ht="23.25" customHeight="1" x14ac:dyDescent="0.25">
      <c r="A380" s="54">
        <v>7</v>
      </c>
      <c r="B380" s="19" t="s">
        <v>268</v>
      </c>
      <c r="C380" s="55">
        <v>1300</v>
      </c>
      <c r="D380" s="55">
        <v>1300</v>
      </c>
      <c r="E380" s="56"/>
      <c r="F380" s="56"/>
      <c r="G380" s="56"/>
      <c r="H380" s="56"/>
      <c r="I380" s="56"/>
      <c r="J380" s="56"/>
      <c r="K380" s="56"/>
      <c r="L380" s="56"/>
      <c r="M380" s="56"/>
      <c r="N380" s="56"/>
      <c r="O380" s="56"/>
      <c r="P380" s="56"/>
      <c r="Q380" s="487"/>
      <c r="R380" s="56"/>
      <c r="S380" s="56"/>
      <c r="T380" s="56"/>
      <c r="U380" s="17"/>
      <c r="V380" s="17"/>
      <c r="W380" s="17"/>
    </row>
    <row r="381" spans="1:24" s="2" customFormat="1" ht="27.75" customHeight="1" x14ac:dyDescent="0.25">
      <c r="A381" s="57">
        <v>8</v>
      </c>
      <c r="B381" s="19" t="s">
        <v>269</v>
      </c>
      <c r="C381" s="55">
        <v>1500</v>
      </c>
      <c r="D381" s="55">
        <v>1500</v>
      </c>
      <c r="E381" s="56"/>
      <c r="F381" s="56"/>
      <c r="G381" s="56"/>
      <c r="H381" s="56"/>
      <c r="I381" s="56"/>
      <c r="J381" s="56"/>
      <c r="K381" s="56"/>
      <c r="L381" s="56"/>
      <c r="M381" s="56"/>
      <c r="N381" s="56"/>
      <c r="O381" s="56"/>
      <c r="P381" s="56"/>
      <c r="Q381" s="487"/>
      <c r="R381" s="56"/>
      <c r="S381" s="56"/>
      <c r="T381" s="56"/>
      <c r="U381" s="17"/>
      <c r="V381" s="17"/>
      <c r="W381" s="17"/>
    </row>
    <row r="382" spans="1:24" s="2" customFormat="1" ht="35.25" customHeight="1" x14ac:dyDescent="0.25">
      <c r="A382" s="24" t="s">
        <v>93</v>
      </c>
      <c r="B382" s="25" t="s">
        <v>256</v>
      </c>
      <c r="C382" s="30">
        <v>10860</v>
      </c>
      <c r="D382" s="30">
        <v>10860</v>
      </c>
      <c r="E382" s="20"/>
      <c r="F382" s="20"/>
      <c r="G382" s="20"/>
      <c r="H382" s="20"/>
      <c r="I382" s="20"/>
      <c r="J382" s="20"/>
      <c r="K382" s="20"/>
      <c r="L382" s="20"/>
      <c r="M382" s="20"/>
      <c r="N382" s="20"/>
      <c r="O382" s="20"/>
      <c r="P382" s="20"/>
      <c r="Q382" s="16"/>
      <c r="R382" s="20"/>
      <c r="S382" s="20"/>
      <c r="T382" s="20"/>
      <c r="U382" s="17"/>
      <c r="V382" s="17"/>
      <c r="W382" s="17"/>
    </row>
    <row r="383" spans="1:24" s="2" customFormat="1" ht="39.75" customHeight="1" x14ac:dyDescent="0.25">
      <c r="A383" s="49" t="s">
        <v>48</v>
      </c>
      <c r="B383" s="49" t="s">
        <v>49</v>
      </c>
      <c r="C383" s="49">
        <f>C384+C385</f>
        <v>0</v>
      </c>
      <c r="D383" s="49">
        <f>D384+D385</f>
        <v>0</v>
      </c>
      <c r="E383" s="49">
        <v>0</v>
      </c>
      <c r="F383" s="49">
        <v>0</v>
      </c>
      <c r="G383" s="49"/>
      <c r="H383" s="49"/>
      <c r="I383" s="49"/>
      <c r="J383" s="49"/>
      <c r="K383" s="49"/>
      <c r="L383" s="49"/>
      <c r="M383" s="49"/>
      <c r="N383" s="49"/>
      <c r="O383" s="49"/>
      <c r="P383" s="49"/>
      <c r="Q383" s="49"/>
      <c r="R383" s="29"/>
      <c r="S383" s="29"/>
      <c r="T383" s="29"/>
      <c r="U383" s="17"/>
      <c r="V383" s="17"/>
      <c r="W383" s="17"/>
    </row>
    <row r="384" spans="1:24" s="2" customFormat="1" ht="25.5" customHeight="1" x14ac:dyDescent="0.25">
      <c r="A384" s="13" t="s">
        <v>121</v>
      </c>
      <c r="B384" s="14" t="s">
        <v>122</v>
      </c>
      <c r="C384" s="29"/>
      <c r="D384" s="29"/>
      <c r="E384" s="29"/>
      <c r="F384" s="29"/>
      <c r="G384" s="29"/>
      <c r="H384" s="29"/>
      <c r="I384" s="29"/>
      <c r="J384" s="29"/>
      <c r="K384" s="29"/>
      <c r="L384" s="29"/>
      <c r="M384" s="29"/>
      <c r="N384" s="29"/>
      <c r="O384" s="29"/>
      <c r="P384" s="29"/>
      <c r="Q384" s="16"/>
      <c r="R384" s="29"/>
      <c r="S384" s="29"/>
      <c r="T384" s="29"/>
      <c r="U384" s="17"/>
      <c r="V384" s="17"/>
      <c r="W384" s="17"/>
    </row>
    <row r="385" spans="1:23" s="2" customFormat="1" ht="32.25" customHeight="1" x14ac:dyDescent="0.25">
      <c r="A385" s="13" t="s">
        <v>123</v>
      </c>
      <c r="B385" s="14" t="s">
        <v>124</v>
      </c>
      <c r="C385" s="51"/>
      <c r="D385" s="51"/>
      <c r="E385" s="51">
        <v>0</v>
      </c>
      <c r="F385" s="51"/>
      <c r="G385" s="51"/>
      <c r="H385" s="51"/>
      <c r="I385" s="51"/>
      <c r="J385" s="51"/>
      <c r="K385" s="51"/>
      <c r="L385" s="51"/>
      <c r="M385" s="51"/>
      <c r="N385" s="51"/>
      <c r="O385" s="51"/>
      <c r="P385" s="51"/>
      <c r="Q385" s="16"/>
      <c r="R385" s="51"/>
      <c r="S385" s="51"/>
      <c r="T385" s="51"/>
      <c r="U385" s="17"/>
      <c r="V385" s="17"/>
      <c r="W385" s="17"/>
    </row>
    <row r="386" spans="1:23" s="2" customFormat="1" ht="66.75" customHeight="1" x14ac:dyDescent="0.25">
      <c r="A386" s="49" t="s">
        <v>50</v>
      </c>
      <c r="B386" s="49" t="s">
        <v>52</v>
      </c>
      <c r="C386" s="49">
        <f>C387+C449+C455+C456</f>
        <v>147988</v>
      </c>
      <c r="D386" s="49">
        <f>D387+D449+D455+D456</f>
        <v>127988</v>
      </c>
      <c r="E386" s="49">
        <f>E387+E449+E455+E456</f>
        <v>20000</v>
      </c>
      <c r="F386" s="49">
        <f>F387+F449+F455+F456</f>
        <v>13500</v>
      </c>
      <c r="G386" s="49"/>
      <c r="H386" s="49"/>
      <c r="I386" s="49"/>
      <c r="J386" s="49"/>
      <c r="K386" s="49"/>
      <c r="L386" s="49"/>
      <c r="M386" s="49"/>
      <c r="N386" s="49"/>
      <c r="O386" s="49"/>
      <c r="P386" s="49"/>
      <c r="Q386" s="49"/>
      <c r="R386" s="51"/>
      <c r="S386" s="51"/>
      <c r="T386" s="51"/>
      <c r="U386" s="17"/>
      <c r="V386" s="17"/>
      <c r="W386" s="17"/>
    </row>
    <row r="387" spans="1:23" s="2" customFormat="1" ht="28.5" customHeight="1" x14ac:dyDescent="0.25">
      <c r="A387" s="13" t="s">
        <v>88</v>
      </c>
      <c r="B387" s="14" t="s">
        <v>89</v>
      </c>
      <c r="C387" s="51">
        <f>C388+C448</f>
        <v>84700</v>
      </c>
      <c r="D387" s="51">
        <f>D388+D448</f>
        <v>84700</v>
      </c>
      <c r="E387" s="51">
        <v>0</v>
      </c>
      <c r="F387" s="51"/>
      <c r="G387" s="51"/>
      <c r="H387" s="51"/>
      <c r="I387" s="51"/>
      <c r="J387" s="51"/>
      <c r="K387" s="51"/>
      <c r="L387" s="51"/>
      <c r="M387" s="51"/>
      <c r="N387" s="51"/>
      <c r="O387" s="51"/>
      <c r="P387" s="51"/>
      <c r="Q387" s="46"/>
      <c r="R387" s="51"/>
      <c r="S387" s="51"/>
      <c r="T387" s="51"/>
      <c r="U387" s="174"/>
      <c r="V387" s="174"/>
      <c r="W387" s="174"/>
    </row>
    <row r="388" spans="1:23" s="2" customFormat="1" ht="30.75" customHeight="1" x14ac:dyDescent="0.25">
      <c r="A388" s="13" t="s">
        <v>270</v>
      </c>
      <c r="B388" s="14" t="s">
        <v>60</v>
      </c>
      <c r="C388" s="51">
        <f>C389+C395+C404+C410+C418+C425+C432+C441</f>
        <v>84700</v>
      </c>
      <c r="D388" s="51">
        <f>D389+D395+D404+D410+D418+D425+D432+D441</f>
        <v>84700</v>
      </c>
      <c r="E388" s="51">
        <v>0</v>
      </c>
      <c r="F388" s="51"/>
      <c r="G388" s="51"/>
      <c r="H388" s="51"/>
      <c r="I388" s="51"/>
      <c r="J388" s="51"/>
      <c r="K388" s="51"/>
      <c r="L388" s="51"/>
      <c r="M388" s="51"/>
      <c r="N388" s="51"/>
      <c r="O388" s="51"/>
      <c r="P388" s="51"/>
      <c r="Q388" s="16"/>
      <c r="R388" s="51"/>
      <c r="S388" s="51"/>
      <c r="T388" s="51"/>
      <c r="U388" s="17"/>
      <c r="V388" s="17"/>
      <c r="W388" s="17"/>
    </row>
    <row r="389" spans="1:23" s="155" customFormat="1" ht="24.75" customHeight="1" x14ac:dyDescent="0.25">
      <c r="A389" s="59" t="s">
        <v>79</v>
      </c>
      <c r="B389" s="60" t="s">
        <v>271</v>
      </c>
      <c r="C389" s="51">
        <f t="shared" ref="C389:D389" si="30">SUM(C390:C394)</f>
        <v>9000</v>
      </c>
      <c r="D389" s="51">
        <f t="shared" si="30"/>
        <v>9000</v>
      </c>
      <c r="E389" s="51">
        <v>0</v>
      </c>
      <c r="F389" s="51"/>
      <c r="G389" s="51"/>
      <c r="H389" s="51"/>
      <c r="I389" s="51"/>
      <c r="J389" s="51"/>
      <c r="K389" s="51"/>
      <c r="L389" s="51"/>
      <c r="M389" s="51"/>
      <c r="N389" s="51"/>
      <c r="O389" s="51"/>
      <c r="P389" s="51"/>
      <c r="Q389" s="44"/>
      <c r="R389" s="51"/>
      <c r="S389" s="51"/>
      <c r="T389" s="51"/>
      <c r="U389" s="154"/>
      <c r="V389" s="154"/>
      <c r="W389" s="154"/>
    </row>
    <row r="390" spans="1:23" s="2" customFormat="1" ht="18.75" customHeight="1" x14ac:dyDescent="0.25">
      <c r="A390" s="18">
        <v>1</v>
      </c>
      <c r="B390" s="36" t="s">
        <v>272</v>
      </c>
      <c r="C390" s="52">
        <v>1500</v>
      </c>
      <c r="D390" s="52">
        <v>1500</v>
      </c>
      <c r="E390" s="56"/>
      <c r="F390" s="56"/>
      <c r="G390" s="56"/>
      <c r="H390" s="56"/>
      <c r="I390" s="56"/>
      <c r="J390" s="56"/>
      <c r="K390" s="56"/>
      <c r="L390" s="56"/>
      <c r="M390" s="56"/>
      <c r="N390" s="56"/>
      <c r="O390" s="56"/>
      <c r="P390" s="56"/>
      <c r="Q390" s="16"/>
      <c r="R390" s="56"/>
      <c r="S390" s="56"/>
      <c r="T390" s="56"/>
      <c r="U390" s="17"/>
      <c r="V390" s="17"/>
      <c r="W390" s="17"/>
    </row>
    <row r="391" spans="1:23" s="2" customFormat="1" ht="18" customHeight="1" x14ac:dyDescent="0.25">
      <c r="A391" s="18">
        <v>2</v>
      </c>
      <c r="B391" s="36" t="s">
        <v>273</v>
      </c>
      <c r="C391" s="52">
        <v>2500</v>
      </c>
      <c r="D391" s="52">
        <v>2500</v>
      </c>
      <c r="E391" s="56"/>
      <c r="F391" s="56"/>
      <c r="G391" s="56"/>
      <c r="H391" s="56"/>
      <c r="I391" s="56"/>
      <c r="J391" s="56"/>
      <c r="K391" s="56"/>
      <c r="L391" s="56"/>
      <c r="M391" s="56"/>
      <c r="N391" s="56"/>
      <c r="O391" s="56"/>
      <c r="P391" s="56"/>
      <c r="Q391" s="16"/>
      <c r="R391" s="56"/>
      <c r="S391" s="56"/>
      <c r="T391" s="56"/>
      <c r="U391" s="17"/>
      <c r="V391" s="17"/>
      <c r="W391" s="17"/>
    </row>
    <row r="392" spans="1:23" s="2" customFormat="1" ht="28.5" customHeight="1" x14ac:dyDescent="0.25">
      <c r="A392" s="18">
        <v>3</v>
      </c>
      <c r="B392" s="36" t="s">
        <v>274</v>
      </c>
      <c r="C392" s="52">
        <v>2000</v>
      </c>
      <c r="D392" s="52">
        <v>2000</v>
      </c>
      <c r="E392" s="52">
        <v>0</v>
      </c>
      <c r="F392" s="52"/>
      <c r="G392" s="52"/>
      <c r="H392" s="52"/>
      <c r="I392" s="52"/>
      <c r="J392" s="52"/>
      <c r="K392" s="52"/>
      <c r="L392" s="52"/>
      <c r="M392" s="52"/>
      <c r="N392" s="52"/>
      <c r="O392" s="52"/>
      <c r="P392" s="52"/>
      <c r="Q392" s="16"/>
      <c r="R392" s="52"/>
      <c r="S392" s="52"/>
      <c r="T392" s="52"/>
      <c r="U392" s="17"/>
      <c r="V392" s="17"/>
      <c r="W392" s="17"/>
    </row>
    <row r="393" spans="1:23" s="2" customFormat="1" x14ac:dyDescent="0.25">
      <c r="A393" s="18">
        <v>4</v>
      </c>
      <c r="B393" s="36" t="s">
        <v>275</v>
      </c>
      <c r="C393" s="30">
        <v>1500</v>
      </c>
      <c r="D393" s="52">
        <v>1500</v>
      </c>
      <c r="E393" s="56"/>
      <c r="F393" s="56"/>
      <c r="G393" s="56"/>
      <c r="H393" s="56"/>
      <c r="I393" s="56"/>
      <c r="J393" s="56"/>
      <c r="K393" s="56"/>
      <c r="L393" s="56"/>
      <c r="M393" s="56"/>
      <c r="N393" s="56"/>
      <c r="O393" s="56"/>
      <c r="P393" s="56"/>
      <c r="Q393" s="16"/>
      <c r="R393" s="56"/>
      <c r="S393" s="56"/>
      <c r="T393" s="56"/>
      <c r="U393" s="17"/>
      <c r="V393" s="17"/>
      <c r="W393" s="17"/>
    </row>
    <row r="394" spans="1:23" s="2" customFormat="1" ht="30.75" customHeight="1" x14ac:dyDescent="0.25">
      <c r="A394" s="18"/>
      <c r="B394" s="61" t="s">
        <v>276</v>
      </c>
      <c r="C394" s="30">
        <v>1500</v>
      </c>
      <c r="D394" s="52">
        <v>1500</v>
      </c>
      <c r="E394" s="56"/>
      <c r="F394" s="56"/>
      <c r="G394" s="56"/>
      <c r="H394" s="56"/>
      <c r="I394" s="56"/>
      <c r="J394" s="56"/>
      <c r="K394" s="56"/>
      <c r="L394" s="56"/>
      <c r="M394" s="56"/>
      <c r="N394" s="56"/>
      <c r="O394" s="56"/>
      <c r="P394" s="56"/>
      <c r="Q394" s="16"/>
      <c r="R394" s="56"/>
      <c r="S394" s="56"/>
      <c r="T394" s="56"/>
      <c r="U394" s="17"/>
      <c r="V394" s="17"/>
      <c r="W394" s="17"/>
    </row>
    <row r="395" spans="1:23" s="155" customFormat="1" ht="20.25" customHeight="1" x14ac:dyDescent="0.25">
      <c r="A395" s="59" t="s">
        <v>247</v>
      </c>
      <c r="B395" s="62" t="s">
        <v>277</v>
      </c>
      <c r="C395" s="51">
        <f>SUM(C396:C403)</f>
        <v>12900</v>
      </c>
      <c r="D395" s="51">
        <f>SUM(D396:D403)</f>
        <v>12900</v>
      </c>
      <c r="E395" s="51">
        <v>0</v>
      </c>
      <c r="F395" s="51"/>
      <c r="G395" s="51"/>
      <c r="H395" s="51"/>
      <c r="I395" s="51"/>
      <c r="J395" s="51"/>
      <c r="K395" s="51"/>
      <c r="L395" s="51"/>
      <c r="M395" s="51"/>
      <c r="N395" s="51"/>
      <c r="O395" s="51"/>
      <c r="P395" s="51"/>
      <c r="Q395" s="44"/>
      <c r="R395" s="51"/>
      <c r="S395" s="51"/>
      <c r="T395" s="51"/>
      <c r="U395" s="154"/>
      <c r="V395" s="154"/>
      <c r="W395" s="154"/>
    </row>
    <row r="396" spans="1:23" s="2" customFormat="1" ht="57" customHeight="1" x14ac:dyDescent="0.25">
      <c r="A396" s="18">
        <v>1</v>
      </c>
      <c r="B396" s="36" t="s">
        <v>278</v>
      </c>
      <c r="C396" s="30">
        <v>1200</v>
      </c>
      <c r="D396" s="52">
        <v>1200</v>
      </c>
      <c r="E396" s="56"/>
      <c r="F396" s="56"/>
      <c r="G396" s="56"/>
      <c r="H396" s="56"/>
      <c r="I396" s="56"/>
      <c r="J396" s="56"/>
      <c r="K396" s="56"/>
      <c r="L396" s="56"/>
      <c r="M396" s="56"/>
      <c r="N396" s="56"/>
      <c r="O396" s="56"/>
      <c r="P396" s="56"/>
      <c r="Q396" s="58"/>
      <c r="R396" s="56"/>
      <c r="S396" s="56"/>
      <c r="T396" s="56"/>
      <c r="U396" s="17"/>
      <c r="V396" s="17"/>
      <c r="W396" s="17"/>
    </row>
    <row r="397" spans="1:23" s="2" customFormat="1" x14ac:dyDescent="0.25">
      <c r="A397" s="18">
        <v>3</v>
      </c>
      <c r="B397" s="36" t="s">
        <v>279</v>
      </c>
      <c r="C397" s="30">
        <v>1500</v>
      </c>
      <c r="D397" s="52">
        <v>1500</v>
      </c>
      <c r="E397" s="56"/>
      <c r="F397" s="56"/>
      <c r="G397" s="56"/>
      <c r="H397" s="56"/>
      <c r="I397" s="56"/>
      <c r="J397" s="56"/>
      <c r="K397" s="56"/>
      <c r="L397" s="56"/>
      <c r="M397" s="56"/>
      <c r="N397" s="56"/>
      <c r="O397" s="56"/>
      <c r="P397" s="56"/>
      <c r="Q397" s="16"/>
      <c r="R397" s="56"/>
      <c r="S397" s="56"/>
      <c r="T397" s="56"/>
      <c r="U397" s="17"/>
      <c r="V397" s="17"/>
      <c r="W397" s="17"/>
    </row>
    <row r="398" spans="1:23" s="2" customFormat="1" x14ac:dyDescent="0.25">
      <c r="A398" s="18">
        <v>4</v>
      </c>
      <c r="B398" s="36" t="s">
        <v>280</v>
      </c>
      <c r="C398" s="30">
        <v>1200</v>
      </c>
      <c r="D398" s="52">
        <v>1200</v>
      </c>
      <c r="E398" s="56"/>
      <c r="F398" s="56"/>
      <c r="G398" s="56"/>
      <c r="H398" s="56"/>
      <c r="I398" s="56"/>
      <c r="J398" s="56"/>
      <c r="K398" s="56"/>
      <c r="L398" s="56"/>
      <c r="M398" s="56"/>
      <c r="N398" s="56"/>
      <c r="O398" s="56"/>
      <c r="P398" s="56"/>
      <c r="Q398" s="58"/>
      <c r="R398" s="56"/>
      <c r="S398" s="56"/>
      <c r="T398" s="56"/>
      <c r="U398" s="17"/>
      <c r="V398" s="17"/>
      <c r="W398" s="17"/>
    </row>
    <row r="399" spans="1:23" s="2" customFormat="1" x14ac:dyDescent="0.25">
      <c r="A399" s="18">
        <v>5</v>
      </c>
      <c r="B399" s="36" t="s">
        <v>281</v>
      </c>
      <c r="C399" s="30">
        <v>1000</v>
      </c>
      <c r="D399" s="52">
        <v>1000</v>
      </c>
      <c r="E399" s="56"/>
      <c r="F399" s="56"/>
      <c r="G399" s="56"/>
      <c r="H399" s="56"/>
      <c r="I399" s="56"/>
      <c r="J399" s="56"/>
      <c r="K399" s="56"/>
      <c r="L399" s="56"/>
      <c r="M399" s="56"/>
      <c r="N399" s="56"/>
      <c r="O399" s="56"/>
      <c r="P399" s="56"/>
      <c r="Q399" s="16"/>
      <c r="R399" s="56"/>
      <c r="S399" s="56"/>
      <c r="T399" s="56"/>
      <c r="U399" s="17"/>
      <c r="V399" s="17"/>
      <c r="W399" s="17"/>
    </row>
    <row r="400" spans="1:23" s="2" customFormat="1" x14ac:dyDescent="0.25">
      <c r="A400" s="18">
        <v>6</v>
      </c>
      <c r="B400" s="36" t="s">
        <v>282</v>
      </c>
      <c r="C400" s="30">
        <v>1000</v>
      </c>
      <c r="D400" s="52">
        <v>1000</v>
      </c>
      <c r="E400" s="56"/>
      <c r="F400" s="56"/>
      <c r="G400" s="56"/>
      <c r="H400" s="56"/>
      <c r="I400" s="56"/>
      <c r="J400" s="56"/>
      <c r="K400" s="56"/>
      <c r="L400" s="56"/>
      <c r="M400" s="56"/>
      <c r="N400" s="56"/>
      <c r="O400" s="56"/>
      <c r="P400" s="56"/>
      <c r="Q400" s="16"/>
      <c r="R400" s="56"/>
      <c r="S400" s="56"/>
      <c r="T400" s="56"/>
      <c r="U400" s="17"/>
      <c r="V400" s="17"/>
      <c r="W400" s="17"/>
    </row>
    <row r="401" spans="1:23" s="2" customFormat="1" x14ac:dyDescent="0.25">
      <c r="A401" s="18">
        <v>7</v>
      </c>
      <c r="B401" s="36" t="s">
        <v>283</v>
      </c>
      <c r="C401" s="30">
        <v>3000</v>
      </c>
      <c r="D401" s="52">
        <v>3000</v>
      </c>
      <c r="E401" s="56"/>
      <c r="F401" s="56"/>
      <c r="G401" s="56"/>
      <c r="H401" s="56"/>
      <c r="I401" s="56"/>
      <c r="J401" s="56"/>
      <c r="K401" s="56"/>
      <c r="L401" s="56"/>
      <c r="M401" s="56"/>
      <c r="N401" s="56"/>
      <c r="O401" s="56"/>
      <c r="P401" s="56"/>
      <c r="Q401" s="16"/>
      <c r="R401" s="56"/>
      <c r="S401" s="56"/>
      <c r="T401" s="56"/>
      <c r="U401" s="17"/>
      <c r="V401" s="17"/>
      <c r="W401" s="17"/>
    </row>
    <row r="402" spans="1:23" s="2" customFormat="1" x14ac:dyDescent="0.25">
      <c r="A402" s="18"/>
      <c r="B402" s="63" t="s">
        <v>284</v>
      </c>
      <c r="C402" s="30">
        <v>2000</v>
      </c>
      <c r="D402" s="52">
        <v>2000</v>
      </c>
      <c r="E402" s="56"/>
      <c r="F402" s="56"/>
      <c r="G402" s="56"/>
      <c r="H402" s="56"/>
      <c r="I402" s="56"/>
      <c r="J402" s="56"/>
      <c r="K402" s="56"/>
      <c r="L402" s="56"/>
      <c r="M402" s="56"/>
      <c r="N402" s="56"/>
      <c r="O402" s="56"/>
      <c r="P402" s="56"/>
      <c r="Q402" s="16"/>
      <c r="R402" s="56"/>
      <c r="S402" s="56"/>
      <c r="T402" s="56"/>
      <c r="U402" s="17"/>
      <c r="V402" s="17"/>
      <c r="W402" s="17"/>
    </row>
    <row r="403" spans="1:23" s="2" customFormat="1" x14ac:dyDescent="0.25">
      <c r="A403" s="18"/>
      <c r="B403" s="61" t="s">
        <v>285</v>
      </c>
      <c r="C403" s="30">
        <v>2000</v>
      </c>
      <c r="D403" s="52">
        <v>2000</v>
      </c>
      <c r="E403" s="56"/>
      <c r="F403" s="56"/>
      <c r="G403" s="56"/>
      <c r="H403" s="56"/>
      <c r="I403" s="56"/>
      <c r="J403" s="56"/>
      <c r="K403" s="56"/>
      <c r="L403" s="56"/>
      <c r="M403" s="56"/>
      <c r="N403" s="56"/>
      <c r="O403" s="56"/>
      <c r="P403" s="56"/>
      <c r="Q403" s="16"/>
      <c r="R403" s="56"/>
      <c r="S403" s="56"/>
      <c r="T403" s="56"/>
      <c r="U403" s="17"/>
      <c r="V403" s="17"/>
      <c r="W403" s="17"/>
    </row>
    <row r="404" spans="1:23" s="155" customFormat="1" ht="22.5" customHeight="1" x14ac:dyDescent="0.25">
      <c r="A404" s="59" t="s">
        <v>248</v>
      </c>
      <c r="B404" s="62" t="s">
        <v>286</v>
      </c>
      <c r="C404" s="51">
        <f t="shared" ref="C404:D404" si="31">SUM(C405:C409)</f>
        <v>12600</v>
      </c>
      <c r="D404" s="51">
        <f t="shared" si="31"/>
        <v>12600</v>
      </c>
      <c r="E404" s="51">
        <v>0</v>
      </c>
      <c r="F404" s="51"/>
      <c r="G404" s="51"/>
      <c r="H404" s="51"/>
      <c r="I404" s="51"/>
      <c r="J404" s="51"/>
      <c r="K404" s="51"/>
      <c r="L404" s="51"/>
      <c r="M404" s="51"/>
      <c r="N404" s="51"/>
      <c r="O404" s="51"/>
      <c r="P404" s="51"/>
      <c r="Q404" s="44"/>
      <c r="R404" s="51"/>
      <c r="S404" s="51"/>
      <c r="T404" s="51"/>
      <c r="U404" s="154"/>
      <c r="V404" s="154"/>
      <c r="W404" s="154"/>
    </row>
    <row r="405" spans="1:23" s="2" customFormat="1" ht="24.75" customHeight="1" x14ac:dyDescent="0.25">
      <c r="A405" s="18">
        <v>1</v>
      </c>
      <c r="B405" s="34" t="s">
        <v>287</v>
      </c>
      <c r="C405" s="52">
        <v>2500</v>
      </c>
      <c r="D405" s="52">
        <v>2500</v>
      </c>
      <c r="E405" s="51">
        <v>0</v>
      </c>
      <c r="F405" s="51"/>
      <c r="G405" s="51"/>
      <c r="H405" s="51"/>
      <c r="I405" s="51"/>
      <c r="J405" s="51"/>
      <c r="K405" s="51"/>
      <c r="L405" s="51"/>
      <c r="M405" s="51"/>
      <c r="N405" s="51"/>
      <c r="O405" s="51"/>
      <c r="P405" s="51"/>
      <c r="Q405" s="16"/>
      <c r="R405" s="51"/>
      <c r="S405" s="51"/>
      <c r="T405" s="51"/>
      <c r="U405" s="17"/>
      <c r="V405" s="17"/>
      <c r="W405" s="17"/>
    </row>
    <row r="406" spans="1:23" s="2" customFormat="1" x14ac:dyDescent="0.25">
      <c r="A406" s="18">
        <v>2</v>
      </c>
      <c r="B406" s="34" t="s">
        <v>288</v>
      </c>
      <c r="C406" s="30">
        <v>3300</v>
      </c>
      <c r="D406" s="52">
        <v>3300</v>
      </c>
      <c r="E406" s="56"/>
      <c r="F406" s="56"/>
      <c r="G406" s="56"/>
      <c r="H406" s="56"/>
      <c r="I406" s="56"/>
      <c r="J406" s="56"/>
      <c r="K406" s="56"/>
      <c r="L406" s="56"/>
      <c r="M406" s="56"/>
      <c r="N406" s="56"/>
      <c r="O406" s="56"/>
      <c r="P406" s="56"/>
      <c r="Q406" s="16"/>
      <c r="R406" s="56"/>
      <c r="S406" s="56"/>
      <c r="T406" s="56"/>
      <c r="U406" s="17"/>
      <c r="V406" s="17"/>
      <c r="W406" s="17"/>
    </row>
    <row r="407" spans="1:23" s="2" customFormat="1" x14ac:dyDescent="0.25">
      <c r="A407" s="18">
        <v>3</v>
      </c>
      <c r="B407" s="36" t="s">
        <v>289</v>
      </c>
      <c r="C407" s="30">
        <v>2500</v>
      </c>
      <c r="D407" s="52">
        <v>2500</v>
      </c>
      <c r="E407" s="56"/>
      <c r="F407" s="56"/>
      <c r="G407" s="56"/>
      <c r="H407" s="56"/>
      <c r="I407" s="56"/>
      <c r="J407" s="56"/>
      <c r="K407" s="56"/>
      <c r="L407" s="56"/>
      <c r="M407" s="56"/>
      <c r="N407" s="56"/>
      <c r="O407" s="56"/>
      <c r="P407" s="56"/>
      <c r="Q407" s="16"/>
      <c r="R407" s="56"/>
      <c r="S407" s="56"/>
      <c r="T407" s="56"/>
      <c r="U407" s="17"/>
      <c r="V407" s="17"/>
      <c r="W407" s="17"/>
    </row>
    <row r="408" spans="1:23" s="2" customFormat="1" x14ac:dyDescent="0.25">
      <c r="A408" s="18">
        <v>4</v>
      </c>
      <c r="B408" s="34" t="s">
        <v>290</v>
      </c>
      <c r="C408" s="30">
        <v>1300</v>
      </c>
      <c r="D408" s="52">
        <v>1300</v>
      </c>
      <c r="E408" s="56"/>
      <c r="F408" s="56"/>
      <c r="G408" s="56"/>
      <c r="H408" s="56"/>
      <c r="I408" s="56"/>
      <c r="J408" s="56"/>
      <c r="K408" s="56"/>
      <c r="L408" s="56"/>
      <c r="M408" s="56"/>
      <c r="N408" s="56"/>
      <c r="O408" s="56"/>
      <c r="P408" s="56"/>
      <c r="Q408" s="16"/>
      <c r="R408" s="56"/>
      <c r="S408" s="56"/>
      <c r="T408" s="56"/>
      <c r="U408" s="17"/>
      <c r="V408" s="17"/>
      <c r="W408" s="17"/>
    </row>
    <row r="409" spans="1:23" s="2" customFormat="1" x14ac:dyDescent="0.25">
      <c r="A409" s="18">
        <v>5</v>
      </c>
      <c r="B409" s="34" t="s">
        <v>291</v>
      </c>
      <c r="C409" s="30">
        <v>3000</v>
      </c>
      <c r="D409" s="52">
        <v>3000</v>
      </c>
      <c r="E409" s="56"/>
      <c r="F409" s="56"/>
      <c r="G409" s="56"/>
      <c r="H409" s="56"/>
      <c r="I409" s="56"/>
      <c r="J409" s="56"/>
      <c r="K409" s="56"/>
      <c r="L409" s="56"/>
      <c r="M409" s="56"/>
      <c r="N409" s="56"/>
      <c r="O409" s="56"/>
      <c r="P409" s="56"/>
      <c r="Q409" s="16"/>
      <c r="R409" s="56"/>
      <c r="S409" s="56"/>
      <c r="T409" s="56"/>
      <c r="U409" s="17"/>
      <c r="V409" s="17"/>
      <c r="W409" s="17"/>
    </row>
    <row r="410" spans="1:23" s="155" customFormat="1" ht="28.5" customHeight="1" x14ac:dyDescent="0.25">
      <c r="A410" s="59" t="s">
        <v>249</v>
      </c>
      <c r="B410" s="64" t="s">
        <v>292</v>
      </c>
      <c r="C410" s="51">
        <f>SUM(C411:C417)</f>
        <v>9800</v>
      </c>
      <c r="D410" s="51">
        <f>SUM(D411:D417)</f>
        <v>9800</v>
      </c>
      <c r="E410" s="51">
        <v>0</v>
      </c>
      <c r="F410" s="51"/>
      <c r="G410" s="51"/>
      <c r="H410" s="51"/>
      <c r="I410" s="51"/>
      <c r="J410" s="51"/>
      <c r="K410" s="51"/>
      <c r="L410" s="51"/>
      <c r="M410" s="51"/>
      <c r="N410" s="51"/>
      <c r="O410" s="51"/>
      <c r="P410" s="51"/>
      <c r="Q410" s="44"/>
      <c r="R410" s="51"/>
      <c r="S410" s="51"/>
      <c r="T410" s="51"/>
      <c r="U410" s="154"/>
      <c r="V410" s="154"/>
      <c r="W410" s="154"/>
    </row>
    <row r="411" spans="1:23" s="2" customFormat="1" x14ac:dyDescent="0.25">
      <c r="A411" s="18">
        <v>1</v>
      </c>
      <c r="B411" s="36" t="s">
        <v>293</v>
      </c>
      <c r="C411" s="30">
        <v>1000</v>
      </c>
      <c r="D411" s="52">
        <v>1000</v>
      </c>
      <c r="E411" s="56"/>
      <c r="F411" s="56"/>
      <c r="G411" s="56"/>
      <c r="H411" s="56"/>
      <c r="I411" s="56"/>
      <c r="J411" s="56"/>
      <c r="K411" s="56"/>
      <c r="L411" s="56"/>
      <c r="M411" s="56"/>
      <c r="N411" s="56"/>
      <c r="O411" s="56"/>
      <c r="P411" s="56"/>
      <c r="Q411" s="16"/>
      <c r="R411" s="56"/>
      <c r="S411" s="56"/>
      <c r="T411" s="56"/>
      <c r="U411" s="17"/>
      <c r="V411" s="17"/>
      <c r="W411" s="17"/>
    </row>
    <row r="412" spans="1:23" s="2" customFormat="1" x14ac:dyDescent="0.25">
      <c r="A412" s="18">
        <v>2</v>
      </c>
      <c r="B412" s="36" t="s">
        <v>294</v>
      </c>
      <c r="C412" s="30">
        <v>2500</v>
      </c>
      <c r="D412" s="52">
        <v>2500</v>
      </c>
      <c r="E412" s="56"/>
      <c r="F412" s="56"/>
      <c r="G412" s="56"/>
      <c r="H412" s="56"/>
      <c r="I412" s="56"/>
      <c r="J412" s="56"/>
      <c r="K412" s="56"/>
      <c r="L412" s="56"/>
      <c r="M412" s="56"/>
      <c r="N412" s="56"/>
      <c r="O412" s="56"/>
      <c r="P412" s="56"/>
      <c r="Q412" s="16"/>
      <c r="R412" s="56"/>
      <c r="S412" s="56"/>
      <c r="T412" s="56"/>
      <c r="U412" s="17"/>
      <c r="V412" s="17"/>
      <c r="W412" s="17"/>
    </row>
    <row r="413" spans="1:23" s="2" customFormat="1" x14ac:dyDescent="0.25">
      <c r="A413" s="18">
        <v>3</v>
      </c>
      <c r="B413" s="36" t="s">
        <v>295</v>
      </c>
      <c r="C413" s="30">
        <v>1000</v>
      </c>
      <c r="D413" s="52">
        <v>1000</v>
      </c>
      <c r="E413" s="56"/>
      <c r="F413" s="56"/>
      <c r="G413" s="56"/>
      <c r="H413" s="56"/>
      <c r="I413" s="56"/>
      <c r="J413" s="56"/>
      <c r="K413" s="56"/>
      <c r="L413" s="56"/>
      <c r="M413" s="56"/>
      <c r="N413" s="56"/>
      <c r="O413" s="56"/>
      <c r="P413" s="56"/>
      <c r="Q413" s="16"/>
      <c r="R413" s="56"/>
      <c r="S413" s="56"/>
      <c r="T413" s="56"/>
      <c r="U413" s="17"/>
      <c r="V413" s="17"/>
      <c r="W413" s="17"/>
    </row>
    <row r="414" spans="1:23" s="2" customFormat="1" x14ac:dyDescent="0.25">
      <c r="A414" s="18">
        <v>4</v>
      </c>
      <c r="B414" s="36" t="s">
        <v>296</v>
      </c>
      <c r="C414" s="30">
        <v>2000</v>
      </c>
      <c r="D414" s="52">
        <v>2000</v>
      </c>
      <c r="E414" s="56"/>
      <c r="F414" s="56"/>
      <c r="G414" s="56"/>
      <c r="H414" s="56"/>
      <c r="I414" s="56"/>
      <c r="J414" s="56"/>
      <c r="K414" s="56"/>
      <c r="L414" s="56"/>
      <c r="M414" s="56"/>
      <c r="N414" s="56"/>
      <c r="O414" s="56"/>
      <c r="P414" s="56"/>
      <c r="Q414" s="58"/>
      <c r="R414" s="56"/>
      <c r="S414" s="56"/>
      <c r="T414" s="56"/>
      <c r="U414" s="17"/>
      <c r="V414" s="17"/>
      <c r="W414" s="17"/>
    </row>
    <row r="415" spans="1:23" s="2" customFormat="1" x14ac:dyDescent="0.25">
      <c r="A415" s="18">
        <v>5</v>
      </c>
      <c r="B415" s="36" t="s">
        <v>297</v>
      </c>
      <c r="C415" s="30">
        <v>1300</v>
      </c>
      <c r="D415" s="52">
        <v>1300</v>
      </c>
      <c r="E415" s="56"/>
      <c r="F415" s="56"/>
      <c r="G415" s="56"/>
      <c r="H415" s="56"/>
      <c r="I415" s="56"/>
      <c r="J415" s="56"/>
      <c r="K415" s="56"/>
      <c r="L415" s="56"/>
      <c r="M415" s="56"/>
      <c r="N415" s="56"/>
      <c r="O415" s="56"/>
      <c r="P415" s="56"/>
      <c r="Q415" s="16"/>
      <c r="R415" s="56"/>
      <c r="S415" s="56"/>
      <c r="T415" s="56"/>
      <c r="U415" s="17"/>
      <c r="V415" s="17"/>
      <c r="W415" s="17"/>
    </row>
    <row r="416" spans="1:23" s="2" customFormat="1" x14ac:dyDescent="0.25">
      <c r="A416" s="18">
        <v>6</v>
      </c>
      <c r="B416" s="36" t="s">
        <v>298</v>
      </c>
      <c r="C416" s="30">
        <v>1000</v>
      </c>
      <c r="D416" s="52">
        <v>1000</v>
      </c>
      <c r="E416" s="56"/>
      <c r="F416" s="56"/>
      <c r="G416" s="56"/>
      <c r="H416" s="56"/>
      <c r="I416" s="56"/>
      <c r="J416" s="56"/>
      <c r="K416" s="56"/>
      <c r="L416" s="56"/>
      <c r="M416" s="56"/>
      <c r="N416" s="56"/>
      <c r="O416" s="56"/>
      <c r="P416" s="56"/>
      <c r="Q416" s="16"/>
      <c r="R416" s="56"/>
      <c r="S416" s="56"/>
      <c r="T416" s="56"/>
      <c r="U416" s="17"/>
      <c r="V416" s="17"/>
      <c r="W416" s="17"/>
    </row>
    <row r="417" spans="1:23" s="2" customFormat="1" x14ac:dyDescent="0.25">
      <c r="A417" s="18">
        <v>7</v>
      </c>
      <c r="B417" s="36" t="s">
        <v>299</v>
      </c>
      <c r="C417" s="30">
        <v>1000</v>
      </c>
      <c r="D417" s="52">
        <v>1000</v>
      </c>
      <c r="E417" s="56"/>
      <c r="F417" s="56"/>
      <c r="G417" s="56"/>
      <c r="H417" s="56"/>
      <c r="I417" s="56"/>
      <c r="J417" s="56"/>
      <c r="K417" s="56"/>
      <c r="L417" s="56"/>
      <c r="M417" s="56"/>
      <c r="N417" s="56"/>
      <c r="O417" s="56"/>
      <c r="P417" s="56"/>
      <c r="Q417" s="16"/>
      <c r="R417" s="56"/>
      <c r="S417" s="56"/>
      <c r="T417" s="56"/>
      <c r="U417" s="17"/>
      <c r="V417" s="17"/>
      <c r="W417" s="17"/>
    </row>
    <row r="418" spans="1:23" s="155" customFormat="1" ht="25.5" customHeight="1" x14ac:dyDescent="0.25">
      <c r="A418" s="59" t="s">
        <v>300</v>
      </c>
      <c r="B418" s="62" t="s">
        <v>301</v>
      </c>
      <c r="C418" s="51">
        <f t="shared" ref="C418:D418" si="32">SUM(C419:C424)</f>
        <v>9700</v>
      </c>
      <c r="D418" s="51">
        <f t="shared" si="32"/>
        <v>9700</v>
      </c>
      <c r="E418" s="51">
        <v>0</v>
      </c>
      <c r="F418" s="51"/>
      <c r="G418" s="51"/>
      <c r="H418" s="51"/>
      <c r="I418" s="51"/>
      <c r="J418" s="51"/>
      <c r="K418" s="51"/>
      <c r="L418" s="51"/>
      <c r="M418" s="51"/>
      <c r="N418" s="51"/>
      <c r="O418" s="51"/>
      <c r="P418" s="51"/>
      <c r="Q418" s="44"/>
      <c r="R418" s="51"/>
      <c r="S418" s="51"/>
      <c r="T418" s="51"/>
      <c r="U418" s="154"/>
      <c r="V418" s="154"/>
      <c r="W418" s="154"/>
    </row>
    <row r="419" spans="1:23" s="2" customFormat="1" x14ac:dyDescent="0.25">
      <c r="A419" s="18">
        <v>1</v>
      </c>
      <c r="B419" s="36" t="s">
        <v>296</v>
      </c>
      <c r="C419" s="30">
        <v>2000</v>
      </c>
      <c r="D419" s="52">
        <v>2000</v>
      </c>
      <c r="E419" s="56"/>
      <c r="F419" s="56"/>
      <c r="G419" s="56"/>
      <c r="H419" s="56"/>
      <c r="I419" s="56"/>
      <c r="J419" s="56"/>
      <c r="K419" s="56"/>
      <c r="L419" s="56"/>
      <c r="M419" s="56"/>
      <c r="N419" s="56"/>
      <c r="O419" s="56"/>
      <c r="P419" s="56"/>
      <c r="Q419" s="16"/>
      <c r="R419" s="56"/>
      <c r="S419" s="56"/>
      <c r="T419" s="56"/>
      <c r="U419" s="17"/>
      <c r="V419" s="17"/>
      <c r="W419" s="17"/>
    </row>
    <row r="420" spans="1:23" s="2" customFormat="1" ht="25.5" x14ac:dyDescent="0.25">
      <c r="A420" s="18">
        <v>2</v>
      </c>
      <c r="B420" s="36" t="s">
        <v>302</v>
      </c>
      <c r="C420" s="30">
        <v>1000</v>
      </c>
      <c r="D420" s="52">
        <v>1000</v>
      </c>
      <c r="E420" s="56"/>
      <c r="F420" s="56"/>
      <c r="G420" s="56"/>
      <c r="H420" s="56"/>
      <c r="I420" s="56"/>
      <c r="J420" s="56"/>
      <c r="K420" s="56"/>
      <c r="L420" s="56"/>
      <c r="M420" s="56"/>
      <c r="N420" s="56"/>
      <c r="O420" s="56"/>
      <c r="P420" s="56"/>
      <c r="Q420" s="16"/>
      <c r="R420" s="56"/>
      <c r="S420" s="56"/>
      <c r="T420" s="56"/>
      <c r="U420" s="17"/>
      <c r="V420" s="17"/>
      <c r="W420" s="17"/>
    </row>
    <row r="421" spans="1:23" s="2" customFormat="1" ht="25.5" x14ac:dyDescent="0.25">
      <c r="A421" s="18">
        <v>3</v>
      </c>
      <c r="B421" s="36" t="s">
        <v>303</v>
      </c>
      <c r="C421" s="30">
        <v>1200</v>
      </c>
      <c r="D421" s="52">
        <v>1200</v>
      </c>
      <c r="E421" s="56"/>
      <c r="F421" s="56"/>
      <c r="G421" s="56"/>
      <c r="H421" s="56"/>
      <c r="I421" s="56"/>
      <c r="J421" s="56"/>
      <c r="K421" s="56"/>
      <c r="L421" s="56"/>
      <c r="M421" s="56"/>
      <c r="N421" s="56"/>
      <c r="O421" s="56"/>
      <c r="P421" s="56"/>
      <c r="Q421" s="16"/>
      <c r="R421" s="56"/>
      <c r="S421" s="56"/>
      <c r="T421" s="56"/>
      <c r="U421" s="17"/>
      <c r="V421" s="17"/>
      <c r="W421" s="17"/>
    </row>
    <row r="422" spans="1:23" s="2" customFormat="1" ht="19.5" customHeight="1" x14ac:dyDescent="0.25">
      <c r="A422" s="18">
        <v>4</v>
      </c>
      <c r="B422" s="36" t="s">
        <v>304</v>
      </c>
      <c r="C422" s="52">
        <v>1500</v>
      </c>
      <c r="D422" s="52">
        <v>1500</v>
      </c>
      <c r="E422" s="56"/>
      <c r="F422" s="56"/>
      <c r="G422" s="56"/>
      <c r="H422" s="56"/>
      <c r="I422" s="56"/>
      <c r="J422" s="56"/>
      <c r="K422" s="56"/>
      <c r="L422" s="56"/>
      <c r="M422" s="56"/>
      <c r="N422" s="56"/>
      <c r="O422" s="56"/>
      <c r="P422" s="56"/>
      <c r="Q422" s="16"/>
      <c r="R422" s="56"/>
      <c r="S422" s="56"/>
      <c r="T422" s="56"/>
      <c r="U422" s="17"/>
      <c r="V422" s="17"/>
      <c r="W422" s="17"/>
    </row>
    <row r="423" spans="1:23" s="2" customFormat="1" ht="19.5" customHeight="1" x14ac:dyDescent="0.25">
      <c r="A423" s="18">
        <v>5</v>
      </c>
      <c r="B423" s="36" t="s">
        <v>305</v>
      </c>
      <c r="C423" s="52">
        <v>1000</v>
      </c>
      <c r="D423" s="52">
        <v>1000</v>
      </c>
      <c r="E423" s="56"/>
      <c r="F423" s="56"/>
      <c r="G423" s="56"/>
      <c r="H423" s="56"/>
      <c r="I423" s="56"/>
      <c r="J423" s="56"/>
      <c r="K423" s="56"/>
      <c r="L423" s="56"/>
      <c r="M423" s="56"/>
      <c r="N423" s="56"/>
      <c r="O423" s="56"/>
      <c r="P423" s="56"/>
      <c r="Q423" s="16"/>
      <c r="R423" s="56"/>
      <c r="S423" s="56"/>
      <c r="T423" s="56"/>
      <c r="U423" s="17"/>
      <c r="V423" s="17"/>
      <c r="W423" s="17"/>
    </row>
    <row r="424" spans="1:23" s="2" customFormat="1" ht="26.25" customHeight="1" x14ac:dyDescent="0.25">
      <c r="A424" s="18"/>
      <c r="B424" s="61" t="s">
        <v>306</v>
      </c>
      <c r="C424" s="52">
        <v>3000</v>
      </c>
      <c r="D424" s="52">
        <v>3000</v>
      </c>
      <c r="E424" s="56"/>
      <c r="F424" s="56"/>
      <c r="G424" s="56"/>
      <c r="H424" s="56"/>
      <c r="I424" s="56"/>
      <c r="J424" s="56"/>
      <c r="K424" s="56"/>
      <c r="L424" s="56"/>
      <c r="M424" s="56"/>
      <c r="N424" s="56"/>
      <c r="O424" s="56"/>
      <c r="P424" s="56"/>
      <c r="Q424" s="16"/>
      <c r="R424" s="56"/>
      <c r="S424" s="56"/>
      <c r="T424" s="56"/>
      <c r="U424" s="17"/>
      <c r="V424" s="17"/>
      <c r="W424" s="17"/>
    </row>
    <row r="425" spans="1:23" s="155" customFormat="1" ht="19.5" customHeight="1" x14ac:dyDescent="0.25">
      <c r="A425" s="59" t="s">
        <v>307</v>
      </c>
      <c r="B425" s="25" t="s">
        <v>308</v>
      </c>
      <c r="C425" s="51">
        <f>SUM(C426:C431)</f>
        <v>8300</v>
      </c>
      <c r="D425" s="51">
        <f>SUM(D426:D431)</f>
        <v>8300</v>
      </c>
      <c r="E425" s="51">
        <v>0</v>
      </c>
      <c r="F425" s="51"/>
      <c r="G425" s="51"/>
      <c r="H425" s="51"/>
      <c r="I425" s="51"/>
      <c r="J425" s="51"/>
      <c r="K425" s="51"/>
      <c r="L425" s="51"/>
      <c r="M425" s="51"/>
      <c r="N425" s="51"/>
      <c r="O425" s="51"/>
      <c r="P425" s="51"/>
      <c r="Q425" s="44"/>
      <c r="R425" s="51"/>
      <c r="S425" s="51"/>
      <c r="T425" s="51"/>
      <c r="U425" s="154"/>
      <c r="V425" s="154"/>
      <c r="W425" s="154"/>
    </row>
    <row r="426" spans="1:23" s="2" customFormat="1" ht="19.5" customHeight="1" x14ac:dyDescent="0.25">
      <c r="A426" s="18">
        <v>1</v>
      </c>
      <c r="B426" s="65" t="s">
        <v>309</v>
      </c>
      <c r="C426" s="52">
        <v>1700</v>
      </c>
      <c r="D426" s="52">
        <v>1700</v>
      </c>
      <c r="E426" s="56"/>
      <c r="F426" s="56"/>
      <c r="G426" s="56"/>
      <c r="H426" s="56"/>
      <c r="I426" s="56"/>
      <c r="J426" s="56"/>
      <c r="K426" s="56"/>
      <c r="L426" s="56"/>
      <c r="M426" s="56"/>
      <c r="N426" s="56"/>
      <c r="O426" s="56"/>
      <c r="P426" s="56"/>
      <c r="Q426" s="16"/>
      <c r="R426" s="56"/>
      <c r="S426" s="56"/>
      <c r="T426" s="56"/>
      <c r="U426" s="17"/>
      <c r="V426" s="17"/>
      <c r="W426" s="17"/>
    </row>
    <row r="427" spans="1:23" s="2" customFormat="1" ht="29.25" customHeight="1" x14ac:dyDescent="0.25">
      <c r="A427" s="18">
        <v>3</v>
      </c>
      <c r="B427" s="66" t="s">
        <v>310</v>
      </c>
      <c r="C427" s="52">
        <v>2000</v>
      </c>
      <c r="D427" s="52">
        <v>2000</v>
      </c>
      <c r="E427" s="56"/>
      <c r="F427" s="56"/>
      <c r="G427" s="56"/>
      <c r="H427" s="56"/>
      <c r="I427" s="56"/>
      <c r="J427" s="56"/>
      <c r="K427" s="56"/>
      <c r="L427" s="56"/>
      <c r="M427" s="56"/>
      <c r="N427" s="56"/>
      <c r="O427" s="56"/>
      <c r="P427" s="56"/>
      <c r="Q427" s="58"/>
      <c r="R427" s="56"/>
      <c r="S427" s="56"/>
      <c r="T427" s="56"/>
      <c r="U427" s="17"/>
      <c r="V427" s="17"/>
      <c r="W427" s="17"/>
    </row>
    <row r="428" spans="1:23" s="2" customFormat="1" ht="29.25" customHeight="1" x14ac:dyDescent="0.25">
      <c r="A428" s="18">
        <v>1</v>
      </c>
      <c r="B428" s="61" t="s">
        <v>311</v>
      </c>
      <c r="C428" s="52">
        <v>2000</v>
      </c>
      <c r="D428" s="52">
        <v>2000</v>
      </c>
      <c r="E428" s="56"/>
      <c r="F428" s="56"/>
      <c r="G428" s="56"/>
      <c r="H428" s="56"/>
      <c r="I428" s="56"/>
      <c r="J428" s="56"/>
      <c r="K428" s="56"/>
      <c r="L428" s="56"/>
      <c r="M428" s="56"/>
      <c r="N428" s="56"/>
      <c r="O428" s="56"/>
      <c r="P428" s="56"/>
      <c r="Q428" s="58"/>
      <c r="R428" s="56"/>
      <c r="S428" s="56"/>
      <c r="T428" s="56"/>
      <c r="U428" s="17"/>
      <c r="V428" s="17"/>
      <c r="W428" s="17"/>
    </row>
    <row r="429" spans="1:23" s="2" customFormat="1" ht="29.25" customHeight="1" x14ac:dyDescent="0.25">
      <c r="A429" s="18">
        <v>2</v>
      </c>
      <c r="B429" s="61" t="s">
        <v>312</v>
      </c>
      <c r="C429" s="52">
        <v>1100</v>
      </c>
      <c r="D429" s="52">
        <v>1100</v>
      </c>
      <c r="E429" s="56"/>
      <c r="F429" s="56"/>
      <c r="G429" s="56"/>
      <c r="H429" s="56"/>
      <c r="I429" s="56"/>
      <c r="J429" s="56"/>
      <c r="K429" s="56"/>
      <c r="L429" s="56"/>
      <c r="M429" s="56"/>
      <c r="N429" s="56"/>
      <c r="O429" s="56"/>
      <c r="P429" s="56"/>
      <c r="Q429" s="58"/>
      <c r="R429" s="56"/>
      <c r="S429" s="56"/>
      <c r="T429" s="56"/>
      <c r="U429" s="17"/>
      <c r="V429" s="17"/>
      <c r="W429" s="17"/>
    </row>
    <row r="430" spans="1:23" s="2" customFormat="1" ht="29.25" customHeight="1" x14ac:dyDescent="0.25">
      <c r="A430" s="18">
        <v>3</v>
      </c>
      <c r="B430" s="61" t="s">
        <v>313</v>
      </c>
      <c r="C430" s="52">
        <v>750</v>
      </c>
      <c r="D430" s="52">
        <v>750</v>
      </c>
      <c r="E430" s="56"/>
      <c r="F430" s="56"/>
      <c r="G430" s="56"/>
      <c r="H430" s="56"/>
      <c r="I430" s="56"/>
      <c r="J430" s="56"/>
      <c r="K430" s="56"/>
      <c r="L430" s="56"/>
      <c r="M430" s="56"/>
      <c r="N430" s="56"/>
      <c r="O430" s="56"/>
      <c r="P430" s="56"/>
      <c r="Q430" s="58"/>
      <c r="R430" s="56"/>
      <c r="S430" s="56"/>
      <c r="T430" s="56"/>
      <c r="U430" s="17"/>
      <c r="V430" s="17"/>
      <c r="W430" s="17"/>
    </row>
    <row r="431" spans="1:23" s="2" customFormat="1" ht="29.25" customHeight="1" x14ac:dyDescent="0.25">
      <c r="A431" s="18">
        <v>4</v>
      </c>
      <c r="B431" s="61" t="s">
        <v>314</v>
      </c>
      <c r="C431" s="52">
        <v>750</v>
      </c>
      <c r="D431" s="52">
        <v>750</v>
      </c>
      <c r="E431" s="56"/>
      <c r="F431" s="56"/>
      <c r="G431" s="56"/>
      <c r="H431" s="56"/>
      <c r="I431" s="56"/>
      <c r="J431" s="56"/>
      <c r="K431" s="56"/>
      <c r="L431" s="56"/>
      <c r="M431" s="56"/>
      <c r="N431" s="56"/>
      <c r="O431" s="56"/>
      <c r="P431" s="56"/>
      <c r="Q431" s="58"/>
      <c r="R431" s="56"/>
      <c r="S431" s="56"/>
      <c r="T431" s="56"/>
      <c r="U431" s="17"/>
      <c r="V431" s="17"/>
      <c r="W431" s="17"/>
    </row>
    <row r="432" spans="1:23" s="155" customFormat="1" ht="19.5" customHeight="1" x14ac:dyDescent="0.25">
      <c r="A432" s="59" t="s">
        <v>315</v>
      </c>
      <c r="B432" s="67" t="s">
        <v>316</v>
      </c>
      <c r="C432" s="51">
        <f>SUM(C433:C440)</f>
        <v>15100</v>
      </c>
      <c r="D432" s="51">
        <f>SUM(D433:D440)</f>
        <v>15100</v>
      </c>
      <c r="E432" s="51">
        <v>0</v>
      </c>
      <c r="F432" s="51"/>
      <c r="G432" s="51"/>
      <c r="H432" s="51"/>
      <c r="I432" s="51"/>
      <c r="J432" s="51"/>
      <c r="K432" s="51"/>
      <c r="L432" s="51"/>
      <c r="M432" s="51"/>
      <c r="N432" s="51"/>
      <c r="O432" s="51"/>
      <c r="P432" s="51"/>
      <c r="Q432" s="44"/>
      <c r="R432" s="51"/>
      <c r="S432" s="51"/>
      <c r="T432" s="51"/>
      <c r="U432" s="154"/>
      <c r="V432" s="154"/>
      <c r="W432" s="154"/>
    </row>
    <row r="433" spans="1:23" s="2" customFormat="1" ht="30" customHeight="1" x14ac:dyDescent="0.25">
      <c r="A433" s="18">
        <v>1</v>
      </c>
      <c r="B433" s="34" t="s">
        <v>317</v>
      </c>
      <c r="C433" s="52">
        <v>2500</v>
      </c>
      <c r="D433" s="52">
        <v>2500</v>
      </c>
      <c r="E433" s="56"/>
      <c r="F433" s="56"/>
      <c r="G433" s="56"/>
      <c r="H433" s="56"/>
      <c r="I433" s="56"/>
      <c r="J433" s="56"/>
      <c r="K433" s="56"/>
      <c r="L433" s="56"/>
      <c r="M433" s="56"/>
      <c r="N433" s="56"/>
      <c r="O433" s="56"/>
      <c r="P433" s="56"/>
      <c r="Q433" s="58"/>
      <c r="R433" s="56"/>
      <c r="S433" s="56"/>
      <c r="T433" s="56"/>
      <c r="U433" s="17"/>
      <c r="V433" s="17"/>
      <c r="W433" s="17"/>
    </row>
    <row r="434" spans="1:23" s="2" customFormat="1" ht="32.25" customHeight="1" x14ac:dyDescent="0.25">
      <c r="A434" s="18">
        <v>3</v>
      </c>
      <c r="B434" s="34" t="s">
        <v>318</v>
      </c>
      <c r="C434" s="52">
        <v>3000</v>
      </c>
      <c r="D434" s="52">
        <v>3000</v>
      </c>
      <c r="E434" s="56"/>
      <c r="F434" s="56"/>
      <c r="G434" s="56"/>
      <c r="H434" s="56"/>
      <c r="I434" s="56"/>
      <c r="J434" s="56"/>
      <c r="K434" s="56"/>
      <c r="L434" s="56"/>
      <c r="M434" s="56"/>
      <c r="N434" s="56"/>
      <c r="O434" s="56"/>
      <c r="P434" s="56"/>
      <c r="Q434" s="58"/>
      <c r="R434" s="56"/>
      <c r="S434" s="56"/>
      <c r="T434" s="56"/>
      <c r="U434" s="17"/>
      <c r="V434" s="17"/>
      <c r="W434" s="17"/>
    </row>
    <row r="435" spans="1:23" s="2" customFormat="1" ht="19.5" customHeight="1" x14ac:dyDescent="0.25">
      <c r="A435" s="18">
        <v>4</v>
      </c>
      <c r="B435" s="34" t="s">
        <v>319</v>
      </c>
      <c r="C435" s="52">
        <v>2500</v>
      </c>
      <c r="D435" s="52">
        <v>2500</v>
      </c>
      <c r="E435" s="56"/>
      <c r="F435" s="56"/>
      <c r="G435" s="56"/>
      <c r="H435" s="56"/>
      <c r="I435" s="56"/>
      <c r="J435" s="56"/>
      <c r="K435" s="56"/>
      <c r="L435" s="56"/>
      <c r="M435" s="56"/>
      <c r="N435" s="56"/>
      <c r="O435" s="56"/>
      <c r="P435" s="56"/>
      <c r="Q435" s="16"/>
      <c r="R435" s="56"/>
      <c r="S435" s="56"/>
      <c r="T435" s="56"/>
      <c r="U435" s="17"/>
      <c r="V435" s="17"/>
      <c r="W435" s="17"/>
    </row>
    <row r="436" spans="1:23" s="2" customFormat="1" ht="32.25" customHeight="1" x14ac:dyDescent="0.25">
      <c r="A436" s="18">
        <v>5</v>
      </c>
      <c r="B436" s="34" t="s">
        <v>320</v>
      </c>
      <c r="C436" s="52">
        <v>1500</v>
      </c>
      <c r="D436" s="52">
        <v>1500</v>
      </c>
      <c r="E436" s="56"/>
      <c r="F436" s="56"/>
      <c r="G436" s="56"/>
      <c r="H436" s="56"/>
      <c r="I436" s="56"/>
      <c r="J436" s="56"/>
      <c r="K436" s="56"/>
      <c r="L436" s="56"/>
      <c r="M436" s="56"/>
      <c r="N436" s="56"/>
      <c r="O436" s="56"/>
      <c r="P436" s="56"/>
      <c r="Q436" s="58"/>
      <c r="R436" s="56"/>
      <c r="S436" s="56"/>
      <c r="T436" s="56"/>
      <c r="U436" s="17"/>
      <c r="V436" s="17"/>
      <c r="W436" s="17"/>
    </row>
    <row r="437" spans="1:23" s="2" customFormat="1" ht="19.5" customHeight="1" x14ac:dyDescent="0.25">
      <c r="A437" s="18">
        <v>6</v>
      </c>
      <c r="B437" s="34" t="s">
        <v>321</v>
      </c>
      <c r="C437" s="52">
        <v>1300</v>
      </c>
      <c r="D437" s="52">
        <v>1300</v>
      </c>
      <c r="E437" s="56"/>
      <c r="F437" s="56"/>
      <c r="G437" s="56"/>
      <c r="H437" s="56"/>
      <c r="I437" s="56"/>
      <c r="J437" s="56"/>
      <c r="K437" s="56"/>
      <c r="L437" s="56"/>
      <c r="M437" s="56"/>
      <c r="N437" s="56"/>
      <c r="O437" s="56"/>
      <c r="P437" s="56"/>
      <c r="Q437" s="16"/>
      <c r="R437" s="56"/>
      <c r="S437" s="56"/>
      <c r="T437" s="56"/>
      <c r="U437" s="17"/>
      <c r="V437" s="17"/>
      <c r="W437" s="17"/>
    </row>
    <row r="438" spans="1:23" s="2" customFormat="1" ht="19.5" customHeight="1" x14ac:dyDescent="0.25">
      <c r="A438" s="18">
        <v>7</v>
      </c>
      <c r="B438" s="34" t="s">
        <v>322</v>
      </c>
      <c r="C438" s="52">
        <v>1300</v>
      </c>
      <c r="D438" s="52">
        <v>1300</v>
      </c>
      <c r="E438" s="56"/>
      <c r="F438" s="56"/>
      <c r="G438" s="56"/>
      <c r="H438" s="56"/>
      <c r="I438" s="56"/>
      <c r="J438" s="56"/>
      <c r="K438" s="56"/>
      <c r="L438" s="56"/>
      <c r="M438" s="56"/>
      <c r="N438" s="56"/>
      <c r="O438" s="56"/>
      <c r="P438" s="56"/>
      <c r="Q438" s="16"/>
      <c r="R438" s="56"/>
      <c r="S438" s="56"/>
      <c r="T438" s="56"/>
      <c r="U438" s="17"/>
      <c r="V438" s="17"/>
      <c r="W438" s="17"/>
    </row>
    <row r="439" spans="1:23" s="2" customFormat="1" ht="19.5" customHeight="1" x14ac:dyDescent="0.25">
      <c r="A439" s="18">
        <v>8</v>
      </c>
      <c r="B439" s="34" t="s">
        <v>323</v>
      </c>
      <c r="C439" s="52">
        <v>1000</v>
      </c>
      <c r="D439" s="52">
        <v>1000</v>
      </c>
      <c r="E439" s="56"/>
      <c r="F439" s="56"/>
      <c r="G439" s="56"/>
      <c r="H439" s="56"/>
      <c r="I439" s="56"/>
      <c r="J439" s="56"/>
      <c r="K439" s="56"/>
      <c r="L439" s="56"/>
      <c r="M439" s="56"/>
      <c r="N439" s="56"/>
      <c r="O439" s="56"/>
      <c r="P439" s="56"/>
      <c r="Q439" s="16"/>
      <c r="R439" s="56"/>
      <c r="S439" s="56"/>
      <c r="T439" s="56"/>
      <c r="U439" s="17"/>
      <c r="V439" s="17"/>
      <c r="W439" s="17"/>
    </row>
    <row r="440" spans="1:23" s="2" customFormat="1" ht="19.5" customHeight="1" x14ac:dyDescent="0.25">
      <c r="A440" s="18"/>
      <c r="B440" s="34" t="s">
        <v>324</v>
      </c>
      <c r="C440" s="4">
        <v>2000</v>
      </c>
      <c r="D440" s="4">
        <v>2000</v>
      </c>
      <c r="E440" s="56"/>
      <c r="F440" s="56"/>
      <c r="G440" s="56"/>
      <c r="H440" s="56"/>
      <c r="I440" s="56"/>
      <c r="J440" s="56"/>
      <c r="K440" s="56"/>
      <c r="L440" s="56"/>
      <c r="M440" s="56"/>
      <c r="N440" s="56"/>
      <c r="O440" s="56"/>
      <c r="P440" s="56"/>
      <c r="Q440" s="16"/>
      <c r="R440" s="56"/>
      <c r="S440" s="56"/>
      <c r="T440" s="56"/>
      <c r="U440" s="17"/>
      <c r="V440" s="17"/>
      <c r="W440" s="17"/>
    </row>
    <row r="441" spans="1:23" s="155" customFormat="1" ht="19.5" customHeight="1" x14ac:dyDescent="0.25">
      <c r="A441" s="59" t="s">
        <v>325</v>
      </c>
      <c r="B441" s="25" t="s">
        <v>326</v>
      </c>
      <c r="C441" s="51">
        <f t="shared" ref="C441:D441" si="33">SUM(C442:C447)</f>
        <v>7300</v>
      </c>
      <c r="D441" s="51">
        <f t="shared" si="33"/>
        <v>7300</v>
      </c>
      <c r="E441" s="51">
        <v>0</v>
      </c>
      <c r="F441" s="51"/>
      <c r="G441" s="51"/>
      <c r="H441" s="51"/>
      <c r="I441" s="51"/>
      <c r="J441" s="51"/>
      <c r="K441" s="51"/>
      <c r="L441" s="51"/>
      <c r="M441" s="51"/>
      <c r="N441" s="51"/>
      <c r="O441" s="51"/>
      <c r="P441" s="51"/>
      <c r="Q441" s="44"/>
      <c r="R441" s="51"/>
      <c r="S441" s="51"/>
      <c r="T441" s="51"/>
      <c r="U441" s="154"/>
      <c r="V441" s="154"/>
      <c r="W441" s="154"/>
    </row>
    <row r="442" spans="1:23" s="2" customFormat="1" ht="21.75" customHeight="1" x14ac:dyDescent="0.25">
      <c r="A442" s="18">
        <v>1</v>
      </c>
      <c r="B442" s="34" t="s">
        <v>327</v>
      </c>
      <c r="C442" s="52">
        <v>1500</v>
      </c>
      <c r="D442" s="52">
        <v>1500</v>
      </c>
      <c r="E442" s="56"/>
      <c r="F442" s="56"/>
      <c r="G442" s="56"/>
      <c r="H442" s="56"/>
      <c r="I442" s="56"/>
      <c r="J442" s="56"/>
      <c r="K442" s="56"/>
      <c r="L442" s="56"/>
      <c r="M442" s="56"/>
      <c r="N442" s="56"/>
      <c r="O442" s="56"/>
      <c r="P442" s="56"/>
      <c r="Q442" s="16"/>
      <c r="R442" s="56"/>
      <c r="S442" s="56"/>
      <c r="T442" s="56"/>
      <c r="U442" s="17"/>
      <c r="V442" s="17"/>
      <c r="W442" s="17"/>
    </row>
    <row r="443" spans="1:23" s="2" customFormat="1" ht="21.75" customHeight="1" x14ac:dyDescent="0.25">
      <c r="A443" s="18">
        <v>2</v>
      </c>
      <c r="B443" s="34" t="s">
        <v>328</v>
      </c>
      <c r="C443" s="52">
        <v>1500</v>
      </c>
      <c r="D443" s="52">
        <v>1500</v>
      </c>
      <c r="E443" s="56"/>
      <c r="F443" s="56"/>
      <c r="G443" s="56"/>
      <c r="H443" s="56"/>
      <c r="I443" s="56"/>
      <c r="J443" s="56"/>
      <c r="K443" s="56"/>
      <c r="L443" s="56"/>
      <c r="M443" s="56"/>
      <c r="N443" s="56"/>
      <c r="O443" s="56"/>
      <c r="P443" s="56"/>
      <c r="Q443" s="16"/>
      <c r="R443" s="56"/>
      <c r="S443" s="56"/>
      <c r="T443" s="56"/>
      <c r="U443" s="17"/>
      <c r="V443" s="17"/>
      <c r="W443" s="17"/>
    </row>
    <row r="444" spans="1:23" s="2" customFormat="1" ht="21.75" customHeight="1" x14ac:dyDescent="0.25">
      <c r="A444" s="18">
        <v>3</v>
      </c>
      <c r="B444" s="34" t="s">
        <v>329</v>
      </c>
      <c r="C444" s="52">
        <v>1000</v>
      </c>
      <c r="D444" s="52">
        <v>1000</v>
      </c>
      <c r="E444" s="56"/>
      <c r="F444" s="56"/>
      <c r="G444" s="56"/>
      <c r="H444" s="56"/>
      <c r="I444" s="56"/>
      <c r="J444" s="56"/>
      <c r="K444" s="56"/>
      <c r="L444" s="56"/>
      <c r="M444" s="56"/>
      <c r="N444" s="56"/>
      <c r="O444" s="56"/>
      <c r="P444" s="56"/>
      <c r="Q444" s="16"/>
      <c r="R444" s="56"/>
      <c r="S444" s="56"/>
      <c r="T444" s="56"/>
      <c r="U444" s="17"/>
      <c r="V444" s="17"/>
      <c r="W444" s="17"/>
    </row>
    <row r="445" spans="1:23" s="2" customFormat="1" ht="21.75" customHeight="1" x14ac:dyDescent="0.25">
      <c r="A445" s="18">
        <v>4</v>
      </c>
      <c r="B445" s="34" t="s">
        <v>330</v>
      </c>
      <c r="C445" s="52">
        <v>1300</v>
      </c>
      <c r="D445" s="52">
        <v>1300</v>
      </c>
      <c r="E445" s="56"/>
      <c r="F445" s="56"/>
      <c r="G445" s="56"/>
      <c r="H445" s="56"/>
      <c r="I445" s="56"/>
      <c r="J445" s="56"/>
      <c r="K445" s="56"/>
      <c r="L445" s="56"/>
      <c r="M445" s="56"/>
      <c r="N445" s="56"/>
      <c r="O445" s="56"/>
      <c r="P445" s="56"/>
      <c r="Q445" s="16"/>
      <c r="R445" s="56"/>
      <c r="S445" s="56"/>
      <c r="T445" s="56"/>
      <c r="U445" s="17"/>
      <c r="V445" s="17"/>
      <c r="W445" s="17"/>
    </row>
    <row r="446" spans="1:23" s="2" customFormat="1" ht="21.75" customHeight="1" x14ac:dyDescent="0.25">
      <c r="A446" s="18">
        <v>5</v>
      </c>
      <c r="B446" s="34" t="s">
        <v>331</v>
      </c>
      <c r="C446" s="52">
        <v>1000</v>
      </c>
      <c r="D446" s="52">
        <v>1000</v>
      </c>
      <c r="E446" s="56"/>
      <c r="F446" s="56"/>
      <c r="G446" s="56"/>
      <c r="H446" s="56"/>
      <c r="I446" s="56"/>
      <c r="J446" s="56"/>
      <c r="K446" s="56"/>
      <c r="L446" s="56"/>
      <c r="M446" s="56"/>
      <c r="N446" s="56"/>
      <c r="O446" s="56"/>
      <c r="P446" s="56"/>
      <c r="Q446" s="16"/>
      <c r="R446" s="56"/>
      <c r="S446" s="56"/>
      <c r="T446" s="56"/>
      <c r="U446" s="17"/>
      <c r="V446" s="17"/>
      <c r="W446" s="17"/>
    </row>
    <row r="447" spans="1:23" s="2" customFormat="1" ht="21.75" customHeight="1" x14ac:dyDescent="0.25">
      <c r="A447" s="18">
        <v>6</v>
      </c>
      <c r="B447" s="34" t="s">
        <v>332</v>
      </c>
      <c r="C447" s="52">
        <v>1000</v>
      </c>
      <c r="D447" s="52">
        <v>1000</v>
      </c>
      <c r="E447" s="56"/>
      <c r="F447" s="56"/>
      <c r="G447" s="56"/>
      <c r="H447" s="56"/>
      <c r="I447" s="56"/>
      <c r="J447" s="56"/>
      <c r="K447" s="56"/>
      <c r="L447" s="56"/>
      <c r="M447" s="56"/>
      <c r="N447" s="56"/>
      <c r="O447" s="56"/>
      <c r="P447" s="56"/>
      <c r="Q447" s="16"/>
      <c r="R447" s="56"/>
      <c r="S447" s="56"/>
      <c r="T447" s="56"/>
      <c r="U447" s="17"/>
      <c r="V447" s="17"/>
      <c r="W447" s="17"/>
    </row>
    <row r="448" spans="1:23" s="2" customFormat="1" ht="23.25" customHeight="1" x14ac:dyDescent="0.25">
      <c r="A448" s="13" t="s">
        <v>333</v>
      </c>
      <c r="B448" s="14" t="s">
        <v>61</v>
      </c>
      <c r="C448" s="51"/>
      <c r="D448" s="51"/>
      <c r="E448" s="51"/>
      <c r="F448" s="51"/>
      <c r="G448" s="51"/>
      <c r="H448" s="51"/>
      <c r="I448" s="51"/>
      <c r="J448" s="51"/>
      <c r="K448" s="51"/>
      <c r="L448" s="51"/>
      <c r="M448" s="51"/>
      <c r="N448" s="51"/>
      <c r="O448" s="51"/>
      <c r="P448" s="51"/>
      <c r="Q448" s="16"/>
      <c r="R448" s="51"/>
      <c r="S448" s="51"/>
      <c r="T448" s="51"/>
      <c r="U448" s="17"/>
      <c r="V448" s="17"/>
      <c r="W448" s="17"/>
    </row>
    <row r="449" spans="1:23" s="2" customFormat="1" ht="29.25" customHeight="1" x14ac:dyDescent="0.25">
      <c r="A449" s="13" t="s">
        <v>94</v>
      </c>
      <c r="B449" s="14" t="s">
        <v>56</v>
      </c>
      <c r="C449" s="29">
        <f t="shared" ref="C449:D449" si="34">SUM(C450:C454)</f>
        <v>55000</v>
      </c>
      <c r="D449" s="29">
        <f t="shared" si="34"/>
        <v>35000</v>
      </c>
      <c r="E449" s="29">
        <f>SUM(E450:E454)</f>
        <v>20000</v>
      </c>
      <c r="F449" s="29">
        <f>SUM(F450:F454)</f>
        <v>13500</v>
      </c>
      <c r="G449" s="29"/>
      <c r="H449" s="29"/>
      <c r="I449" s="29"/>
      <c r="J449" s="29"/>
      <c r="K449" s="29"/>
      <c r="L449" s="29"/>
      <c r="M449" s="29"/>
      <c r="N449" s="29"/>
      <c r="O449" s="29"/>
      <c r="P449" s="29"/>
      <c r="Q449" s="46"/>
      <c r="R449" s="29"/>
      <c r="S449" s="29"/>
      <c r="T449" s="29"/>
      <c r="U449" s="17"/>
      <c r="V449" s="17"/>
      <c r="W449" s="17"/>
    </row>
    <row r="450" spans="1:23" s="2" customFormat="1" ht="27.75" customHeight="1" x14ac:dyDescent="0.25">
      <c r="A450" s="18">
        <v>1</v>
      </c>
      <c r="B450" s="34" t="s">
        <v>334</v>
      </c>
      <c r="C450" s="52">
        <v>10000</v>
      </c>
      <c r="D450" s="52">
        <v>10000</v>
      </c>
      <c r="E450" s="51"/>
      <c r="F450" s="52">
        <v>4000</v>
      </c>
      <c r="G450" s="51"/>
      <c r="H450" s="51"/>
      <c r="I450" s="51"/>
      <c r="J450" s="51"/>
      <c r="K450" s="51"/>
      <c r="L450" s="51"/>
      <c r="M450" s="51"/>
      <c r="N450" s="51"/>
      <c r="O450" s="51"/>
      <c r="P450" s="51"/>
      <c r="Q450" s="16"/>
      <c r="R450" s="51"/>
      <c r="S450" s="51"/>
      <c r="T450" s="51"/>
      <c r="U450" s="17"/>
      <c r="V450" s="17"/>
      <c r="W450" s="17"/>
    </row>
    <row r="451" spans="1:23" s="2" customFormat="1" ht="27.75" customHeight="1" x14ac:dyDescent="0.25">
      <c r="A451" s="18">
        <v>2</v>
      </c>
      <c r="B451" s="34" t="s">
        <v>335</v>
      </c>
      <c r="C451" s="52">
        <v>20000</v>
      </c>
      <c r="D451" s="52">
        <v>20000</v>
      </c>
      <c r="E451" s="51"/>
      <c r="F451" s="52">
        <v>7000</v>
      </c>
      <c r="G451" s="51"/>
      <c r="H451" s="51"/>
      <c r="I451" s="51"/>
      <c r="J451" s="51"/>
      <c r="K451" s="51"/>
      <c r="L451" s="51"/>
      <c r="M451" s="51"/>
      <c r="N451" s="51"/>
      <c r="O451" s="51"/>
      <c r="P451" s="51"/>
      <c r="Q451" s="16"/>
      <c r="R451" s="51"/>
      <c r="S451" s="51"/>
      <c r="T451" s="51"/>
      <c r="U451" s="17"/>
      <c r="V451" s="17"/>
      <c r="W451" s="17"/>
    </row>
    <row r="452" spans="1:23" s="2" customFormat="1" ht="27.75" customHeight="1" x14ac:dyDescent="0.25">
      <c r="A452" s="18">
        <v>3</v>
      </c>
      <c r="B452" s="34" t="s">
        <v>336</v>
      </c>
      <c r="C452" s="52">
        <v>5000</v>
      </c>
      <c r="D452" s="52">
        <v>5000</v>
      </c>
      <c r="E452" s="51"/>
      <c r="F452" s="52">
        <v>2500</v>
      </c>
      <c r="G452" s="51"/>
      <c r="H452" s="51"/>
      <c r="I452" s="51"/>
      <c r="J452" s="51"/>
      <c r="K452" s="51"/>
      <c r="L452" s="51"/>
      <c r="M452" s="51"/>
      <c r="N452" s="51"/>
      <c r="O452" s="51"/>
      <c r="P452" s="51"/>
      <c r="Q452" s="16"/>
      <c r="R452" s="51"/>
      <c r="S452" s="51"/>
      <c r="T452" s="51"/>
      <c r="U452" s="17"/>
      <c r="V452" s="17"/>
      <c r="W452" s="17"/>
    </row>
    <row r="453" spans="1:23" s="2" customFormat="1" ht="27.75" customHeight="1" x14ac:dyDescent="0.25">
      <c r="A453" s="18">
        <v>1</v>
      </c>
      <c r="B453" s="34" t="s">
        <v>337</v>
      </c>
      <c r="C453" s="52">
        <f>E453</f>
        <v>10000</v>
      </c>
      <c r="D453" s="52"/>
      <c r="E453" s="52">
        <v>10000</v>
      </c>
      <c r="F453" s="51"/>
      <c r="G453" s="51"/>
      <c r="H453" s="51"/>
      <c r="I453" s="51"/>
      <c r="J453" s="51"/>
      <c r="K453" s="51"/>
      <c r="L453" s="51"/>
      <c r="M453" s="51"/>
      <c r="N453" s="51"/>
      <c r="O453" s="51"/>
      <c r="P453" s="51"/>
      <c r="Q453" s="16"/>
      <c r="R453" s="51"/>
      <c r="S453" s="51"/>
      <c r="T453" s="51"/>
      <c r="U453" s="17"/>
      <c r="V453" s="17"/>
      <c r="W453" s="17"/>
    </row>
    <row r="454" spans="1:23" s="2" customFormat="1" ht="27.75" customHeight="1" x14ac:dyDescent="0.25">
      <c r="A454" s="18">
        <v>2</v>
      </c>
      <c r="B454" s="34" t="s">
        <v>338</v>
      </c>
      <c r="C454" s="52">
        <f>E454</f>
        <v>10000</v>
      </c>
      <c r="D454" s="52"/>
      <c r="E454" s="52">
        <v>10000</v>
      </c>
      <c r="F454" s="51"/>
      <c r="G454" s="51"/>
      <c r="H454" s="51"/>
      <c r="I454" s="51"/>
      <c r="J454" s="51"/>
      <c r="K454" s="51"/>
      <c r="L454" s="51"/>
      <c r="M454" s="51"/>
      <c r="N454" s="51"/>
      <c r="O454" s="51"/>
      <c r="P454" s="51"/>
      <c r="Q454" s="16"/>
      <c r="R454" s="51"/>
      <c r="S454" s="51"/>
      <c r="T454" s="51"/>
      <c r="U454" s="17"/>
      <c r="V454" s="17"/>
      <c r="W454" s="17"/>
    </row>
    <row r="455" spans="1:23" s="2" customFormat="1" ht="32.25" customHeight="1" x14ac:dyDescent="0.25">
      <c r="A455" s="13" t="s">
        <v>104</v>
      </c>
      <c r="B455" s="14" t="s">
        <v>105</v>
      </c>
      <c r="C455" s="29">
        <v>0</v>
      </c>
      <c r="D455" s="29"/>
      <c r="E455" s="29"/>
      <c r="F455" s="29"/>
      <c r="G455" s="29"/>
      <c r="H455" s="29"/>
      <c r="I455" s="29"/>
      <c r="J455" s="29"/>
      <c r="K455" s="29"/>
      <c r="L455" s="29"/>
      <c r="M455" s="29"/>
      <c r="N455" s="29"/>
      <c r="O455" s="29"/>
      <c r="P455" s="29"/>
      <c r="Q455" s="16"/>
      <c r="R455" s="29"/>
      <c r="S455" s="29"/>
      <c r="T455" s="29"/>
      <c r="U455" s="17"/>
      <c r="V455" s="17"/>
      <c r="W455" s="17"/>
    </row>
    <row r="456" spans="1:23" s="2" customFormat="1" ht="27.75" customHeight="1" x14ac:dyDescent="0.25">
      <c r="A456" s="13" t="s">
        <v>106</v>
      </c>
      <c r="B456" s="14" t="s">
        <v>58</v>
      </c>
      <c r="C456" s="51">
        <f>C457</f>
        <v>8288</v>
      </c>
      <c r="D456" s="51">
        <f>D457</f>
        <v>8288</v>
      </c>
      <c r="E456" s="51">
        <v>0</v>
      </c>
      <c r="F456" s="51"/>
      <c r="G456" s="51"/>
      <c r="H456" s="51"/>
      <c r="I456" s="51"/>
      <c r="J456" s="51"/>
      <c r="K456" s="51"/>
      <c r="L456" s="51"/>
      <c r="M456" s="51"/>
      <c r="N456" s="51"/>
      <c r="O456" s="51"/>
      <c r="P456" s="51"/>
      <c r="Q456" s="16"/>
      <c r="R456" s="51"/>
      <c r="S456" s="51"/>
      <c r="T456" s="51"/>
      <c r="U456" s="17"/>
      <c r="V456" s="17"/>
      <c r="W456" s="17"/>
    </row>
    <row r="457" spans="1:23" s="2" customFormat="1" ht="17.25" customHeight="1" x14ac:dyDescent="0.25">
      <c r="A457" s="13" t="s">
        <v>151</v>
      </c>
      <c r="B457" s="14" t="s">
        <v>238</v>
      </c>
      <c r="C457" s="51">
        <f>SUM(C458:C458)</f>
        <v>8288</v>
      </c>
      <c r="D457" s="51">
        <f>SUM(D458:D458)</f>
        <v>8288</v>
      </c>
      <c r="E457" s="51">
        <f>SUM(E458:E458)</f>
        <v>0</v>
      </c>
      <c r="F457" s="51"/>
      <c r="G457" s="51"/>
      <c r="H457" s="51"/>
      <c r="I457" s="51"/>
      <c r="J457" s="51"/>
      <c r="K457" s="51"/>
      <c r="L457" s="51"/>
      <c r="M457" s="51"/>
      <c r="N457" s="51"/>
      <c r="O457" s="51"/>
      <c r="P457" s="51"/>
      <c r="Q457" s="16"/>
      <c r="R457" s="51"/>
      <c r="S457" s="51"/>
      <c r="T457" s="51"/>
      <c r="U457" s="17"/>
      <c r="V457" s="17"/>
      <c r="W457" s="17"/>
    </row>
    <row r="458" spans="1:23" s="2" customFormat="1" ht="61.5" customHeight="1" x14ac:dyDescent="0.25">
      <c r="A458" s="18"/>
      <c r="B458" s="34" t="s">
        <v>339</v>
      </c>
      <c r="C458" s="52">
        <v>8288</v>
      </c>
      <c r="D458" s="52">
        <v>8288</v>
      </c>
      <c r="E458" s="56"/>
      <c r="F458" s="56"/>
      <c r="G458" s="56"/>
      <c r="H458" s="56"/>
      <c r="I458" s="56"/>
      <c r="J458" s="56"/>
      <c r="K458" s="56"/>
      <c r="L458" s="56"/>
      <c r="M458" s="56"/>
      <c r="N458" s="56"/>
      <c r="O458" s="56"/>
      <c r="P458" s="56"/>
      <c r="Q458" s="58"/>
      <c r="R458" s="56"/>
      <c r="S458" s="56"/>
      <c r="T458" s="56"/>
      <c r="U458" s="17"/>
      <c r="V458" s="17"/>
      <c r="W458" s="17"/>
    </row>
    <row r="459" spans="1:23" s="2" customFormat="1" ht="40.5" customHeight="1" x14ac:dyDescent="0.25">
      <c r="A459" s="49" t="s">
        <v>51</v>
      </c>
      <c r="B459" s="49" t="s">
        <v>70</v>
      </c>
      <c r="C459" s="49">
        <f>C460+C470</f>
        <v>8100</v>
      </c>
      <c r="D459" s="49">
        <f>D460+D470</f>
        <v>7600</v>
      </c>
      <c r="E459" s="49">
        <f t="shared" ref="E459:F459" si="35">E460+E470</f>
        <v>500</v>
      </c>
      <c r="F459" s="49">
        <f t="shared" si="35"/>
        <v>0</v>
      </c>
      <c r="G459" s="49"/>
      <c r="H459" s="49"/>
      <c r="I459" s="49"/>
      <c r="J459" s="49"/>
      <c r="K459" s="49"/>
      <c r="L459" s="49"/>
      <c r="M459" s="49"/>
      <c r="N459" s="49"/>
      <c r="O459" s="49"/>
      <c r="P459" s="49"/>
      <c r="Q459" s="49"/>
      <c r="R459" s="51"/>
      <c r="S459" s="51"/>
      <c r="T459" s="51"/>
    </row>
    <row r="460" spans="1:23" s="2" customFormat="1" ht="26.25" customHeight="1" x14ac:dyDescent="0.25">
      <c r="A460" s="13" t="s">
        <v>53</v>
      </c>
      <c r="B460" s="14" t="s">
        <v>107</v>
      </c>
      <c r="C460" s="51">
        <f>C461</f>
        <v>8100</v>
      </c>
      <c r="D460" s="51">
        <f>D461</f>
        <v>7600</v>
      </c>
      <c r="E460" s="259">
        <f t="shared" ref="E460:T460" si="36">E461</f>
        <v>500</v>
      </c>
      <c r="F460" s="51">
        <f t="shared" si="36"/>
        <v>0</v>
      </c>
      <c r="G460" s="51">
        <f t="shared" si="36"/>
        <v>0</v>
      </c>
      <c r="H460" s="51">
        <f t="shared" si="36"/>
        <v>0</v>
      </c>
      <c r="I460" s="51">
        <f t="shared" si="36"/>
        <v>0</v>
      </c>
      <c r="J460" s="51">
        <f t="shared" si="36"/>
        <v>0</v>
      </c>
      <c r="K460" s="51">
        <f t="shared" si="36"/>
        <v>0</v>
      </c>
      <c r="L460" s="51">
        <f t="shared" si="36"/>
        <v>0</v>
      </c>
      <c r="M460" s="51">
        <f t="shared" si="36"/>
        <v>0</v>
      </c>
      <c r="N460" s="51">
        <f t="shared" si="36"/>
        <v>0</v>
      </c>
      <c r="O460" s="51">
        <f t="shared" si="36"/>
        <v>0</v>
      </c>
      <c r="P460" s="51">
        <f t="shared" si="36"/>
        <v>0</v>
      </c>
      <c r="Q460" s="16"/>
      <c r="R460" s="51">
        <f t="shared" si="36"/>
        <v>0</v>
      </c>
      <c r="S460" s="51">
        <f t="shared" si="36"/>
        <v>0</v>
      </c>
      <c r="T460" s="51">
        <f t="shared" si="36"/>
        <v>0</v>
      </c>
      <c r="U460" s="17"/>
      <c r="V460" s="17"/>
      <c r="W460" s="17"/>
    </row>
    <row r="461" spans="1:23" s="2" customFormat="1" ht="30.75" customHeight="1" x14ac:dyDescent="0.25">
      <c r="A461" s="13" t="s">
        <v>38</v>
      </c>
      <c r="B461" s="14" t="s">
        <v>107</v>
      </c>
      <c r="C461" s="29">
        <f>C462+C463+C465+C467</f>
        <v>8100</v>
      </c>
      <c r="D461" s="29">
        <f>D462+D463+D465+D467</f>
        <v>7600</v>
      </c>
      <c r="E461" s="259">
        <f t="shared" ref="E461" si="37">E462+E463+E465+E467</f>
        <v>500</v>
      </c>
      <c r="F461" s="29">
        <f>F462+F463+F465+F467</f>
        <v>0</v>
      </c>
      <c r="G461" s="29"/>
      <c r="H461" s="29"/>
      <c r="I461" s="29"/>
      <c r="J461" s="29"/>
      <c r="K461" s="29"/>
      <c r="L461" s="29"/>
      <c r="M461" s="29"/>
      <c r="N461" s="29"/>
      <c r="O461" s="29"/>
      <c r="P461" s="29"/>
      <c r="Q461" s="16"/>
      <c r="R461" s="29"/>
      <c r="S461" s="29"/>
      <c r="T461" s="29"/>
      <c r="U461" s="17"/>
      <c r="V461" s="17"/>
      <c r="W461" s="17"/>
    </row>
    <row r="462" spans="1:23" s="155" customFormat="1" ht="40.5" customHeight="1" x14ac:dyDescent="0.25">
      <c r="A462" s="13" t="s">
        <v>79</v>
      </c>
      <c r="B462" s="68" t="s">
        <v>152</v>
      </c>
      <c r="C462" s="29"/>
      <c r="D462" s="29"/>
      <c r="E462" s="29"/>
      <c r="F462" s="29"/>
      <c r="G462" s="29"/>
      <c r="H462" s="29"/>
      <c r="I462" s="29"/>
      <c r="J462" s="29"/>
      <c r="K462" s="29"/>
      <c r="L462" s="29"/>
      <c r="M462" s="29"/>
      <c r="N462" s="29"/>
      <c r="O462" s="29"/>
      <c r="P462" s="29"/>
      <c r="Q462" s="44"/>
      <c r="R462" s="29"/>
      <c r="S462" s="29"/>
      <c r="T462" s="29"/>
      <c r="U462" s="154"/>
      <c r="V462" s="154"/>
      <c r="W462" s="154"/>
    </row>
    <row r="463" spans="1:23" s="2" customFormat="1" ht="22.5" customHeight="1" x14ac:dyDescent="0.25">
      <c r="A463" s="13" t="s">
        <v>93</v>
      </c>
      <c r="B463" s="14" t="s">
        <v>161</v>
      </c>
      <c r="C463" s="51">
        <f>C464</f>
        <v>600</v>
      </c>
      <c r="D463" s="51">
        <f>D464</f>
        <v>600</v>
      </c>
      <c r="E463" s="51">
        <v>0</v>
      </c>
      <c r="F463" s="51"/>
      <c r="G463" s="51"/>
      <c r="H463" s="51"/>
      <c r="I463" s="51"/>
      <c r="J463" s="51"/>
      <c r="K463" s="51"/>
      <c r="L463" s="51"/>
      <c r="M463" s="51"/>
      <c r="N463" s="51"/>
      <c r="O463" s="51"/>
      <c r="P463" s="51"/>
      <c r="Q463" s="16"/>
      <c r="R463" s="51"/>
      <c r="S463" s="51"/>
      <c r="T463" s="51"/>
      <c r="U463" s="17"/>
      <c r="V463" s="17"/>
      <c r="W463" s="17"/>
    </row>
    <row r="464" spans="1:23" s="2" customFormat="1" ht="12.75" customHeight="1" x14ac:dyDescent="0.25">
      <c r="A464" s="18">
        <v>2</v>
      </c>
      <c r="B464" s="36" t="s">
        <v>340</v>
      </c>
      <c r="C464" s="30">
        <v>600</v>
      </c>
      <c r="D464" s="52">
        <v>600</v>
      </c>
      <c r="E464" s="56"/>
      <c r="F464" s="56"/>
      <c r="G464" s="56"/>
      <c r="H464" s="56"/>
      <c r="I464" s="56"/>
      <c r="J464" s="56"/>
      <c r="K464" s="56"/>
      <c r="L464" s="56"/>
      <c r="M464" s="56"/>
      <c r="N464" s="56"/>
      <c r="O464" s="56"/>
      <c r="P464" s="56"/>
      <c r="Q464" s="16"/>
      <c r="R464" s="56"/>
      <c r="S464" s="56"/>
      <c r="T464" s="56"/>
      <c r="U464" s="17"/>
      <c r="V464" s="17"/>
      <c r="W464" s="17"/>
    </row>
    <row r="465" spans="1:24" s="2" customFormat="1" ht="18" customHeight="1" x14ac:dyDescent="0.25">
      <c r="A465" s="13" t="s">
        <v>247</v>
      </c>
      <c r="B465" s="14" t="s">
        <v>162</v>
      </c>
      <c r="C465" s="29">
        <f>SUM(C466:C466)</f>
        <v>500</v>
      </c>
      <c r="D465" s="29">
        <f>SUM(D466:D466)</f>
        <v>500</v>
      </c>
      <c r="E465" s="29">
        <v>0</v>
      </c>
      <c r="F465" s="29"/>
      <c r="G465" s="29"/>
      <c r="H465" s="29"/>
      <c r="I465" s="29"/>
      <c r="J465" s="29"/>
      <c r="K465" s="29"/>
      <c r="L465" s="29"/>
      <c r="M465" s="29"/>
      <c r="N465" s="29"/>
      <c r="O465" s="29"/>
      <c r="P465" s="29"/>
      <c r="Q465" s="16"/>
      <c r="R465" s="29"/>
      <c r="S465" s="29"/>
      <c r="T465" s="29"/>
      <c r="U465" s="17"/>
      <c r="V465" s="17"/>
      <c r="W465" s="17"/>
    </row>
    <row r="466" spans="1:24" s="2" customFormat="1" ht="32.25" customHeight="1" x14ac:dyDescent="0.25">
      <c r="A466" s="27" t="s">
        <v>38</v>
      </c>
      <c r="B466" s="19" t="s">
        <v>341</v>
      </c>
      <c r="C466" s="30">
        <v>500</v>
      </c>
      <c r="D466" s="30">
        <v>500</v>
      </c>
      <c r="E466" s="30"/>
      <c r="F466" s="30"/>
      <c r="G466" s="30"/>
      <c r="H466" s="30"/>
      <c r="I466" s="30"/>
      <c r="J466" s="30"/>
      <c r="K466" s="30"/>
      <c r="L466" s="30"/>
      <c r="M466" s="30"/>
      <c r="N466" s="30"/>
      <c r="O466" s="30"/>
      <c r="P466" s="30"/>
      <c r="Q466" s="16"/>
      <c r="R466" s="30"/>
      <c r="S466" s="30"/>
      <c r="T466" s="30"/>
      <c r="U466" s="17"/>
      <c r="V466" s="17"/>
      <c r="W466" s="17"/>
    </row>
    <row r="467" spans="1:24" s="155" customFormat="1" ht="19.5" customHeight="1" x14ac:dyDescent="0.25">
      <c r="A467" s="59" t="s">
        <v>248</v>
      </c>
      <c r="B467" s="62" t="s">
        <v>342</v>
      </c>
      <c r="C467" s="51">
        <f>SUM(C468:C469)</f>
        <v>7000</v>
      </c>
      <c r="D467" s="51">
        <f>SUM(D468:D469)</f>
        <v>6500</v>
      </c>
      <c r="E467" s="52">
        <f>SUM(E468:E469)</f>
        <v>500</v>
      </c>
      <c r="F467" s="51"/>
      <c r="G467" s="51"/>
      <c r="H467" s="51"/>
      <c r="I467" s="51"/>
      <c r="J467" s="51"/>
      <c r="K467" s="51"/>
      <c r="L467" s="51"/>
      <c r="M467" s="51"/>
      <c r="N467" s="51"/>
      <c r="O467" s="51"/>
      <c r="P467" s="51"/>
      <c r="Q467" s="44"/>
      <c r="R467" s="51"/>
      <c r="S467" s="51"/>
      <c r="T467" s="51"/>
      <c r="U467" s="154"/>
      <c r="V467" s="154"/>
      <c r="W467" s="154"/>
    </row>
    <row r="468" spans="1:24" s="2" customFormat="1" ht="25.5" x14ac:dyDescent="0.25">
      <c r="A468" s="18">
        <v>1</v>
      </c>
      <c r="B468" s="36" t="s">
        <v>343</v>
      </c>
      <c r="C468" s="52">
        <v>4000</v>
      </c>
      <c r="D468" s="52">
        <v>3500</v>
      </c>
      <c r="E468" s="53">
        <v>500</v>
      </c>
      <c r="F468" s="56"/>
      <c r="G468" s="56"/>
      <c r="H468" s="56"/>
      <c r="I468" s="56"/>
      <c r="J468" s="56"/>
      <c r="K468" s="56"/>
      <c r="L468" s="56"/>
      <c r="M468" s="56"/>
      <c r="N468" s="56"/>
      <c r="O468" s="56"/>
      <c r="P468" s="56"/>
      <c r="Q468" s="16"/>
      <c r="R468" s="56"/>
      <c r="S468" s="56"/>
      <c r="T468" s="56"/>
      <c r="U468" s="17"/>
      <c r="V468" s="17"/>
      <c r="W468" s="17"/>
    </row>
    <row r="469" spans="1:24" s="2" customFormat="1" ht="33" customHeight="1" x14ac:dyDescent="0.25">
      <c r="A469" s="27" t="s">
        <v>39</v>
      </c>
      <c r="B469" s="19" t="s">
        <v>344</v>
      </c>
      <c r="C469" s="52">
        <v>3000</v>
      </c>
      <c r="D469" s="52">
        <v>3000</v>
      </c>
      <c r="E469" s="52"/>
      <c r="F469" s="52"/>
      <c r="G469" s="52"/>
      <c r="H469" s="52"/>
      <c r="I469" s="52"/>
      <c r="J469" s="52"/>
      <c r="K469" s="52"/>
      <c r="L469" s="52"/>
      <c r="M469" s="52"/>
      <c r="N469" s="52"/>
      <c r="O469" s="52"/>
      <c r="P469" s="52"/>
      <c r="Q469" s="16"/>
      <c r="R469" s="52"/>
      <c r="S469" s="52"/>
      <c r="T469" s="52"/>
      <c r="U469" s="17"/>
      <c r="V469" s="17"/>
      <c r="W469" s="17"/>
    </row>
    <row r="470" spans="1:24" s="2" customFormat="1" ht="36" customHeight="1" x14ac:dyDescent="0.25">
      <c r="A470" s="13" t="s">
        <v>55</v>
      </c>
      <c r="B470" s="14" t="s">
        <v>116</v>
      </c>
      <c r="C470" s="29">
        <v>0</v>
      </c>
      <c r="D470" s="29"/>
      <c r="E470" s="29"/>
      <c r="F470" s="29"/>
      <c r="G470" s="29"/>
      <c r="H470" s="29"/>
      <c r="I470" s="29"/>
      <c r="J470" s="29"/>
      <c r="K470" s="29"/>
      <c r="L470" s="29"/>
      <c r="M470" s="29"/>
      <c r="N470" s="29"/>
      <c r="O470" s="29"/>
      <c r="P470" s="29"/>
      <c r="Q470" s="16"/>
      <c r="R470" s="29"/>
      <c r="S470" s="29"/>
      <c r="T470" s="29"/>
      <c r="U470" s="17"/>
      <c r="V470" s="17"/>
      <c r="W470" s="17"/>
    </row>
    <row r="471" spans="1:24" s="2" customFormat="1" ht="44.25" customHeight="1" x14ac:dyDescent="0.25">
      <c r="A471" s="49" t="s">
        <v>51</v>
      </c>
      <c r="B471" s="49" t="s">
        <v>502</v>
      </c>
      <c r="C471" s="49">
        <v>1805</v>
      </c>
      <c r="D471" s="49">
        <v>1805</v>
      </c>
      <c r="E471" s="49"/>
      <c r="F471" s="49"/>
      <c r="G471" s="49"/>
      <c r="H471" s="49"/>
      <c r="I471" s="49"/>
      <c r="J471" s="49"/>
      <c r="K471" s="49"/>
      <c r="L471" s="49"/>
      <c r="M471" s="49"/>
      <c r="N471" s="49"/>
      <c r="O471" s="49"/>
      <c r="P471" s="49"/>
      <c r="Q471" s="49"/>
      <c r="R471" s="20"/>
      <c r="S471" s="20"/>
      <c r="T471" s="20"/>
      <c r="U471" s="17"/>
      <c r="V471" s="17"/>
      <c r="W471" s="17"/>
    </row>
    <row r="472" spans="1:24" s="156" customFormat="1" ht="48.75" customHeight="1" x14ac:dyDescent="0.25">
      <c r="A472" s="49" t="s">
        <v>69</v>
      </c>
      <c r="B472" s="49" t="s">
        <v>73</v>
      </c>
      <c r="C472" s="49"/>
      <c r="D472" s="49"/>
      <c r="E472" s="49">
        <v>0</v>
      </c>
      <c r="F472" s="49"/>
      <c r="G472" s="49"/>
      <c r="H472" s="49"/>
      <c r="I472" s="49"/>
      <c r="J472" s="49"/>
      <c r="K472" s="49"/>
      <c r="L472" s="49"/>
      <c r="M472" s="49"/>
      <c r="N472" s="49"/>
      <c r="O472" s="49"/>
      <c r="P472" s="49"/>
      <c r="Q472" s="49"/>
      <c r="R472" s="69"/>
      <c r="S472" s="69"/>
      <c r="T472" s="69"/>
    </row>
    <row r="473" spans="1:24" s="2" customFormat="1" ht="70.5" customHeight="1" x14ac:dyDescent="0.25">
      <c r="A473" s="49" t="s">
        <v>71</v>
      </c>
      <c r="B473" s="49" t="s">
        <v>75</v>
      </c>
      <c r="C473" s="49">
        <v>0</v>
      </c>
      <c r="D473" s="49"/>
      <c r="E473" s="49"/>
      <c r="F473" s="49"/>
      <c r="G473" s="49"/>
      <c r="H473" s="49"/>
      <c r="I473" s="49"/>
      <c r="J473" s="49"/>
      <c r="K473" s="49"/>
      <c r="L473" s="49"/>
      <c r="M473" s="49"/>
      <c r="N473" s="49"/>
      <c r="O473" s="49"/>
      <c r="P473" s="49"/>
      <c r="Q473" s="49"/>
      <c r="R473" s="29"/>
      <c r="S473" s="29"/>
      <c r="T473" s="29"/>
      <c r="U473" s="17"/>
      <c r="V473" s="17"/>
      <c r="W473" s="17"/>
    </row>
    <row r="474" spans="1:24" s="1" customFormat="1" ht="49.5" customHeight="1" x14ac:dyDescent="0.25">
      <c r="A474" s="70" t="s">
        <v>345</v>
      </c>
      <c r="B474" s="225" t="s">
        <v>24</v>
      </c>
      <c r="C474" s="71">
        <f>C475+C496+C502+C640+C655+C661+C654</f>
        <v>242268</v>
      </c>
      <c r="D474" s="71">
        <f>D475+D496+D502+D640+D655+D661+D654</f>
        <v>242268</v>
      </c>
      <c r="E474" s="71">
        <f>E475+E496+E502+E640+E655+E661+E654</f>
        <v>0</v>
      </c>
      <c r="F474" s="71">
        <f>F475+F496+F502+F640+F655+F661+F654</f>
        <v>11500</v>
      </c>
      <c r="G474" s="71"/>
      <c r="H474" s="71"/>
      <c r="I474" s="71"/>
      <c r="J474" s="71"/>
      <c r="K474" s="71"/>
      <c r="L474" s="71"/>
      <c r="M474" s="71"/>
      <c r="N474" s="71"/>
      <c r="O474" s="71"/>
      <c r="P474" s="71"/>
      <c r="Q474" s="72"/>
      <c r="R474" s="71"/>
      <c r="S474" s="71"/>
      <c r="T474" s="71"/>
      <c r="U474" s="238"/>
      <c r="V474" s="238"/>
      <c r="W474" s="238"/>
    </row>
    <row r="475" spans="1:24" s="2" customFormat="1" ht="39.75" customHeight="1" x14ac:dyDescent="0.25">
      <c r="A475" s="13" t="s">
        <v>36</v>
      </c>
      <c r="B475" s="14" t="s">
        <v>37</v>
      </c>
      <c r="C475" s="29">
        <f t="shared" ref="C475:P475" si="38">C476+C495</f>
        <v>38716</v>
      </c>
      <c r="D475" s="29">
        <f t="shared" si="38"/>
        <v>38716</v>
      </c>
      <c r="E475" s="29">
        <f t="shared" si="38"/>
        <v>0</v>
      </c>
      <c r="F475" s="29">
        <f t="shared" si="38"/>
        <v>0</v>
      </c>
      <c r="G475" s="29">
        <f t="shared" si="38"/>
        <v>0</v>
      </c>
      <c r="H475" s="29">
        <f t="shared" si="38"/>
        <v>0</v>
      </c>
      <c r="I475" s="29">
        <f t="shared" si="38"/>
        <v>0</v>
      </c>
      <c r="J475" s="29">
        <f t="shared" si="38"/>
        <v>0</v>
      </c>
      <c r="K475" s="29">
        <f t="shared" si="38"/>
        <v>0</v>
      </c>
      <c r="L475" s="29">
        <f t="shared" si="38"/>
        <v>0</v>
      </c>
      <c r="M475" s="29">
        <f t="shared" si="38"/>
        <v>0</v>
      </c>
      <c r="N475" s="29">
        <f t="shared" si="38"/>
        <v>0</v>
      </c>
      <c r="O475" s="29">
        <f t="shared" si="38"/>
        <v>0</v>
      </c>
      <c r="P475" s="29">
        <f t="shared" si="38"/>
        <v>0</v>
      </c>
      <c r="Q475" s="16"/>
      <c r="R475" s="29">
        <f>R476+R495</f>
        <v>0</v>
      </c>
      <c r="S475" s="29">
        <f>S476+S495</f>
        <v>0</v>
      </c>
      <c r="T475" s="29">
        <f>T476+T495</f>
        <v>0</v>
      </c>
      <c r="U475" s="17"/>
      <c r="V475" s="17"/>
      <c r="W475" s="17"/>
    </row>
    <row r="476" spans="1:24" s="2" customFormat="1" ht="18" customHeight="1" x14ac:dyDescent="0.25">
      <c r="A476" s="13" t="s">
        <v>79</v>
      </c>
      <c r="B476" s="14" t="s">
        <v>80</v>
      </c>
      <c r="C476" s="29">
        <f>SUM(C477:C494)</f>
        <v>34023</v>
      </c>
      <c r="D476" s="29">
        <f>SUM(D477:D494)</f>
        <v>34023</v>
      </c>
      <c r="E476" s="29">
        <f>SUM(E477:E494)</f>
        <v>0</v>
      </c>
      <c r="F476" s="29">
        <f>SUM(F477:F494)</f>
        <v>0</v>
      </c>
      <c r="G476" s="29"/>
      <c r="H476" s="29"/>
      <c r="I476" s="29"/>
      <c r="J476" s="29"/>
      <c r="K476" s="29"/>
      <c r="L476" s="29"/>
      <c r="M476" s="29"/>
      <c r="N476" s="29"/>
      <c r="O476" s="29"/>
      <c r="P476" s="29"/>
      <c r="Q476" s="16"/>
      <c r="R476" s="29"/>
      <c r="S476" s="29"/>
      <c r="T476" s="29"/>
      <c r="U476" s="17"/>
      <c r="V476" s="17"/>
      <c r="W476" s="17"/>
      <c r="X476" s="2">
        <f>D475-21000</f>
        <v>17716</v>
      </c>
    </row>
    <row r="477" spans="1:24" s="2" customFormat="1" ht="23.25" customHeight="1" x14ac:dyDescent="0.25">
      <c r="A477" s="27" t="s">
        <v>38</v>
      </c>
      <c r="B477" s="36" t="s">
        <v>346</v>
      </c>
      <c r="C477" s="30">
        <v>3000</v>
      </c>
      <c r="D477" s="30">
        <v>3000</v>
      </c>
      <c r="E477" s="29">
        <v>0</v>
      </c>
      <c r="F477" s="29"/>
      <c r="G477" s="29"/>
      <c r="H477" s="29"/>
      <c r="I477" s="29"/>
      <c r="J477" s="29"/>
      <c r="K477" s="29"/>
      <c r="L477" s="29"/>
      <c r="M477" s="29"/>
      <c r="N477" s="29"/>
      <c r="O477" s="29"/>
      <c r="P477" s="29"/>
      <c r="Q477" s="16"/>
      <c r="R477" s="29"/>
      <c r="S477" s="29"/>
      <c r="T477" s="29"/>
      <c r="U477" s="17"/>
      <c r="V477" s="17"/>
      <c r="W477" s="17"/>
    </row>
    <row r="478" spans="1:24" s="2" customFormat="1" ht="47.25" customHeight="1" x14ac:dyDescent="0.25">
      <c r="A478" s="27" t="s">
        <v>39</v>
      </c>
      <c r="B478" s="36" t="s">
        <v>347</v>
      </c>
      <c r="C478" s="30">
        <v>3000</v>
      </c>
      <c r="D478" s="30">
        <v>3000</v>
      </c>
      <c r="E478" s="29"/>
      <c r="F478" s="29"/>
      <c r="G478" s="29"/>
      <c r="H478" s="29"/>
      <c r="I478" s="29"/>
      <c r="J478" s="29"/>
      <c r="K478" s="29"/>
      <c r="L478" s="29"/>
      <c r="M478" s="29"/>
      <c r="N478" s="29"/>
      <c r="O478" s="29"/>
      <c r="P478" s="29"/>
      <c r="Q478" s="16"/>
      <c r="R478" s="29"/>
      <c r="S478" s="29"/>
      <c r="T478" s="29"/>
      <c r="U478" s="17"/>
      <c r="V478" s="17"/>
      <c r="W478" s="17"/>
    </row>
    <row r="479" spans="1:24" s="2" customFormat="1" ht="43.5" customHeight="1" x14ac:dyDescent="0.25">
      <c r="A479" s="27" t="s">
        <v>40</v>
      </c>
      <c r="B479" s="36" t="s">
        <v>348</v>
      </c>
      <c r="C479" s="30">
        <v>1000</v>
      </c>
      <c r="D479" s="30">
        <v>1000</v>
      </c>
      <c r="E479" s="29"/>
      <c r="F479" s="29"/>
      <c r="G479" s="29"/>
      <c r="H479" s="29"/>
      <c r="I479" s="29"/>
      <c r="J479" s="29"/>
      <c r="K479" s="29"/>
      <c r="L479" s="29"/>
      <c r="M479" s="29"/>
      <c r="N479" s="29"/>
      <c r="O479" s="29"/>
      <c r="P479" s="29"/>
      <c r="Q479" s="16"/>
      <c r="R479" s="29"/>
      <c r="S479" s="29"/>
      <c r="T479" s="29"/>
      <c r="U479" s="17"/>
      <c r="V479" s="17"/>
      <c r="W479" s="17"/>
    </row>
    <row r="480" spans="1:24" s="2" customFormat="1" ht="40.5" customHeight="1" x14ac:dyDescent="0.25">
      <c r="A480" s="27" t="s">
        <v>42</v>
      </c>
      <c r="B480" s="36" t="s">
        <v>349</v>
      </c>
      <c r="C480" s="30">
        <v>2500</v>
      </c>
      <c r="D480" s="30">
        <v>2500</v>
      </c>
      <c r="E480" s="29"/>
      <c r="F480" s="29"/>
      <c r="G480" s="29"/>
      <c r="H480" s="29"/>
      <c r="I480" s="29"/>
      <c r="J480" s="29"/>
      <c r="K480" s="29"/>
      <c r="L480" s="29"/>
      <c r="M480" s="29"/>
      <c r="N480" s="29"/>
      <c r="O480" s="29"/>
      <c r="P480" s="29"/>
      <c r="Q480" s="16"/>
      <c r="R480" s="29"/>
      <c r="S480" s="29"/>
      <c r="T480" s="29"/>
      <c r="U480" s="17"/>
      <c r="V480" s="17"/>
      <c r="W480" s="17"/>
    </row>
    <row r="481" spans="1:23" s="2" customFormat="1" ht="40.5" customHeight="1" x14ac:dyDescent="0.25">
      <c r="A481" s="27" t="s">
        <v>43</v>
      </c>
      <c r="B481" s="7" t="s">
        <v>350</v>
      </c>
      <c r="C481" s="73">
        <v>600</v>
      </c>
      <c r="D481" s="73">
        <v>600</v>
      </c>
      <c r="E481" s="29"/>
      <c r="F481" s="29"/>
      <c r="G481" s="29"/>
      <c r="H481" s="29"/>
      <c r="I481" s="29"/>
      <c r="J481" s="29"/>
      <c r="K481" s="29"/>
      <c r="L481" s="29"/>
      <c r="M481" s="29"/>
      <c r="N481" s="29"/>
      <c r="O481" s="29"/>
      <c r="P481" s="29"/>
      <c r="Q481" s="16"/>
      <c r="R481" s="29"/>
      <c r="S481" s="29"/>
      <c r="T481" s="29"/>
      <c r="U481" s="17"/>
      <c r="V481" s="17"/>
      <c r="W481" s="17"/>
    </row>
    <row r="482" spans="1:23" s="2" customFormat="1" ht="40.5" customHeight="1" x14ac:dyDescent="0.25">
      <c r="A482" s="27" t="s">
        <v>46</v>
      </c>
      <c r="B482" s="7" t="s">
        <v>351</v>
      </c>
      <c r="C482" s="73">
        <v>500</v>
      </c>
      <c r="D482" s="73">
        <v>500</v>
      </c>
      <c r="E482" s="29"/>
      <c r="F482" s="29"/>
      <c r="G482" s="29"/>
      <c r="H482" s="29"/>
      <c r="I482" s="29"/>
      <c r="J482" s="29"/>
      <c r="K482" s="29"/>
      <c r="L482" s="29"/>
      <c r="M482" s="29"/>
      <c r="N482" s="29"/>
      <c r="O482" s="29"/>
      <c r="P482" s="29"/>
      <c r="Q482" s="16"/>
      <c r="R482" s="29"/>
      <c r="S482" s="29"/>
      <c r="T482" s="29"/>
      <c r="U482" s="17"/>
      <c r="V482" s="17"/>
      <c r="W482" s="17"/>
    </row>
    <row r="483" spans="1:23" s="2" customFormat="1" ht="40.5" customHeight="1" x14ac:dyDescent="0.25">
      <c r="A483" s="27" t="s">
        <v>47</v>
      </c>
      <c r="B483" s="7" t="s">
        <v>352</v>
      </c>
      <c r="C483" s="73">
        <v>2680</v>
      </c>
      <c r="D483" s="73">
        <v>2680</v>
      </c>
      <c r="E483" s="29"/>
      <c r="F483" s="29"/>
      <c r="G483" s="29"/>
      <c r="H483" s="29"/>
      <c r="I483" s="29"/>
      <c r="J483" s="29"/>
      <c r="K483" s="29"/>
      <c r="L483" s="29"/>
      <c r="M483" s="29"/>
      <c r="N483" s="29"/>
      <c r="O483" s="29"/>
      <c r="P483" s="29"/>
      <c r="Q483" s="16"/>
      <c r="R483" s="29"/>
      <c r="S483" s="29"/>
      <c r="T483" s="29"/>
      <c r="U483" s="17"/>
      <c r="V483" s="17"/>
      <c r="W483" s="17"/>
    </row>
    <row r="484" spans="1:23" s="2" customFormat="1" ht="40.5" customHeight="1" x14ac:dyDescent="0.25">
      <c r="A484" s="27" t="s">
        <v>65</v>
      </c>
      <c r="B484" s="7" t="s">
        <v>353</v>
      </c>
      <c r="C484" s="73">
        <v>1550</v>
      </c>
      <c r="D484" s="73">
        <v>1550</v>
      </c>
      <c r="E484" s="29"/>
      <c r="F484" s="29"/>
      <c r="G484" s="29"/>
      <c r="H484" s="29"/>
      <c r="I484" s="29"/>
      <c r="J484" s="29"/>
      <c r="K484" s="29"/>
      <c r="L484" s="29"/>
      <c r="M484" s="29"/>
      <c r="N484" s="29"/>
      <c r="O484" s="29"/>
      <c r="P484" s="29"/>
      <c r="Q484" s="16"/>
      <c r="R484" s="29"/>
      <c r="S484" s="29"/>
      <c r="T484" s="29"/>
      <c r="U484" s="17"/>
      <c r="V484" s="17"/>
      <c r="W484" s="17"/>
    </row>
    <row r="485" spans="1:23" s="2" customFormat="1" ht="40.5" customHeight="1" x14ac:dyDescent="0.25">
      <c r="A485" s="27" t="s">
        <v>67</v>
      </c>
      <c r="B485" s="7" t="s">
        <v>354</v>
      </c>
      <c r="C485" s="73">
        <v>1000</v>
      </c>
      <c r="D485" s="73">
        <v>1000</v>
      </c>
      <c r="E485" s="29"/>
      <c r="F485" s="29"/>
      <c r="G485" s="29"/>
      <c r="H485" s="29"/>
      <c r="I485" s="29"/>
      <c r="J485" s="29"/>
      <c r="K485" s="29"/>
      <c r="L485" s="29"/>
      <c r="M485" s="29"/>
      <c r="N485" s="29"/>
      <c r="O485" s="29"/>
      <c r="P485" s="29"/>
      <c r="Q485" s="16"/>
      <c r="R485" s="29"/>
      <c r="S485" s="29"/>
      <c r="T485" s="29"/>
      <c r="U485" s="17"/>
      <c r="V485" s="17"/>
      <c r="W485" s="17"/>
    </row>
    <row r="486" spans="1:23" s="2" customFormat="1" ht="40.5" customHeight="1" x14ac:dyDescent="0.25">
      <c r="A486" s="27" t="s">
        <v>97</v>
      </c>
      <c r="B486" s="7" t="s">
        <v>355</v>
      </c>
      <c r="C486" s="73">
        <v>2100</v>
      </c>
      <c r="D486" s="73">
        <v>2100</v>
      </c>
      <c r="E486" s="29"/>
      <c r="F486" s="29"/>
      <c r="G486" s="29"/>
      <c r="H486" s="29"/>
      <c r="I486" s="29"/>
      <c r="J486" s="29"/>
      <c r="K486" s="29"/>
      <c r="L486" s="29"/>
      <c r="M486" s="29"/>
      <c r="N486" s="29"/>
      <c r="O486" s="29"/>
      <c r="P486" s="29"/>
      <c r="Q486" s="16"/>
      <c r="R486" s="29"/>
      <c r="S486" s="29"/>
      <c r="T486" s="29"/>
      <c r="U486" s="17"/>
      <c r="V486" s="17"/>
      <c r="W486" s="17"/>
    </row>
    <row r="487" spans="1:23" s="2" customFormat="1" ht="40.5" customHeight="1" x14ac:dyDescent="0.25">
      <c r="A487" s="27" t="s">
        <v>100</v>
      </c>
      <c r="B487" s="7" t="s">
        <v>356</v>
      </c>
      <c r="C487" s="73">
        <v>1000</v>
      </c>
      <c r="D487" s="73">
        <v>1000</v>
      </c>
      <c r="E487" s="29"/>
      <c r="F487" s="29"/>
      <c r="G487" s="29"/>
      <c r="H487" s="29"/>
      <c r="I487" s="29"/>
      <c r="J487" s="29"/>
      <c r="K487" s="29"/>
      <c r="L487" s="29"/>
      <c r="M487" s="29"/>
      <c r="N487" s="29"/>
      <c r="O487" s="29"/>
      <c r="P487" s="29"/>
      <c r="Q487" s="16"/>
      <c r="R487" s="29"/>
      <c r="S487" s="29"/>
      <c r="T487" s="29"/>
      <c r="U487" s="17"/>
      <c r="V487" s="17"/>
      <c r="W487" s="17"/>
    </row>
    <row r="488" spans="1:23" s="2" customFormat="1" ht="40.5" customHeight="1" x14ac:dyDescent="0.25">
      <c r="A488" s="27" t="s">
        <v>101</v>
      </c>
      <c r="B488" s="7" t="s">
        <v>357</v>
      </c>
      <c r="C488" s="73">
        <v>5000</v>
      </c>
      <c r="D488" s="73">
        <v>5000</v>
      </c>
      <c r="E488" s="29"/>
      <c r="F488" s="29"/>
      <c r="G488" s="29"/>
      <c r="H488" s="29"/>
      <c r="I488" s="29"/>
      <c r="J488" s="29"/>
      <c r="K488" s="29"/>
      <c r="L488" s="29"/>
      <c r="M488" s="29"/>
      <c r="N488" s="29"/>
      <c r="O488" s="29"/>
      <c r="P488" s="29"/>
      <c r="Q488" s="16"/>
      <c r="R488" s="29"/>
      <c r="S488" s="29"/>
      <c r="T488" s="29"/>
      <c r="U488" s="17"/>
      <c r="V488" s="17"/>
      <c r="W488" s="17"/>
    </row>
    <row r="489" spans="1:23" s="2" customFormat="1" ht="40.5" customHeight="1" x14ac:dyDescent="0.25">
      <c r="A489" s="27" t="s">
        <v>102</v>
      </c>
      <c r="B489" s="7" t="s">
        <v>358</v>
      </c>
      <c r="C489" s="73">
        <v>1600</v>
      </c>
      <c r="D489" s="73">
        <v>1600</v>
      </c>
      <c r="E489" s="29"/>
      <c r="F489" s="29"/>
      <c r="G489" s="29"/>
      <c r="H489" s="29"/>
      <c r="I489" s="29"/>
      <c r="J489" s="29"/>
      <c r="K489" s="29"/>
      <c r="L489" s="29"/>
      <c r="M489" s="29"/>
      <c r="N489" s="29"/>
      <c r="O489" s="29"/>
      <c r="P489" s="29"/>
      <c r="Q489" s="16"/>
      <c r="R489" s="29"/>
      <c r="S489" s="29"/>
      <c r="T489" s="29"/>
      <c r="U489" s="17"/>
      <c r="V489" s="17"/>
      <c r="W489" s="17"/>
    </row>
    <row r="490" spans="1:23" s="2" customFormat="1" ht="40.5" customHeight="1" x14ac:dyDescent="0.25">
      <c r="A490" s="27" t="s">
        <v>103</v>
      </c>
      <c r="B490" s="7" t="s">
        <v>359</v>
      </c>
      <c r="C490" s="73">
        <v>1400</v>
      </c>
      <c r="D490" s="73">
        <v>1400</v>
      </c>
      <c r="E490" s="29"/>
      <c r="F490" s="29"/>
      <c r="G490" s="29"/>
      <c r="H490" s="29"/>
      <c r="I490" s="29"/>
      <c r="J490" s="29"/>
      <c r="K490" s="29"/>
      <c r="L490" s="29"/>
      <c r="M490" s="29"/>
      <c r="N490" s="29"/>
      <c r="O490" s="29"/>
      <c r="P490" s="29"/>
      <c r="Q490" s="16"/>
      <c r="R490" s="29"/>
      <c r="S490" s="29"/>
      <c r="T490" s="29"/>
      <c r="U490" s="17"/>
      <c r="V490" s="17"/>
      <c r="W490" s="17"/>
    </row>
    <row r="491" spans="1:23" s="2" customFormat="1" ht="40.5" customHeight="1" x14ac:dyDescent="0.25">
      <c r="A491" s="27" t="s">
        <v>217</v>
      </c>
      <c r="B491" s="7" t="s">
        <v>360</v>
      </c>
      <c r="C491" s="73">
        <v>1400</v>
      </c>
      <c r="D491" s="73">
        <v>1400</v>
      </c>
      <c r="E491" s="29"/>
      <c r="F491" s="29"/>
      <c r="G491" s="29"/>
      <c r="H491" s="29"/>
      <c r="I491" s="29"/>
      <c r="J491" s="29"/>
      <c r="K491" s="29"/>
      <c r="L491" s="29"/>
      <c r="M491" s="29"/>
      <c r="N491" s="29"/>
      <c r="O491" s="29"/>
      <c r="P491" s="29"/>
      <c r="Q491" s="16"/>
      <c r="R491" s="29"/>
      <c r="S491" s="29"/>
      <c r="T491" s="29"/>
      <c r="U491" s="17"/>
      <c r="V491" s="17"/>
      <c r="W491" s="17"/>
    </row>
    <row r="492" spans="1:23" s="2" customFormat="1" ht="40.5" customHeight="1" x14ac:dyDescent="0.25">
      <c r="A492" s="27" t="s">
        <v>218</v>
      </c>
      <c r="B492" s="7" t="s">
        <v>361</v>
      </c>
      <c r="C492" s="73">
        <v>3193</v>
      </c>
      <c r="D492" s="73">
        <v>3193</v>
      </c>
      <c r="E492" s="29"/>
      <c r="F492" s="29"/>
      <c r="G492" s="29"/>
      <c r="H492" s="29"/>
      <c r="I492" s="29"/>
      <c r="J492" s="29"/>
      <c r="K492" s="29"/>
      <c r="L492" s="29"/>
      <c r="M492" s="29"/>
      <c r="N492" s="29"/>
      <c r="O492" s="29"/>
      <c r="P492" s="29"/>
      <c r="Q492" s="16"/>
      <c r="R492" s="29"/>
      <c r="S492" s="29"/>
      <c r="T492" s="29"/>
      <c r="U492" s="17"/>
      <c r="V492" s="17"/>
      <c r="W492" s="17"/>
    </row>
    <row r="493" spans="1:23" s="2" customFormat="1" ht="40.5" customHeight="1" x14ac:dyDescent="0.25">
      <c r="A493" s="27" t="s">
        <v>219</v>
      </c>
      <c r="B493" s="7" t="s">
        <v>362</v>
      </c>
      <c r="C493" s="73">
        <v>2000</v>
      </c>
      <c r="D493" s="73">
        <v>2000</v>
      </c>
      <c r="E493" s="29"/>
      <c r="F493" s="29"/>
      <c r="G493" s="29"/>
      <c r="H493" s="29"/>
      <c r="I493" s="29"/>
      <c r="J493" s="29"/>
      <c r="K493" s="29"/>
      <c r="L493" s="29"/>
      <c r="M493" s="29"/>
      <c r="N493" s="29"/>
      <c r="O493" s="29"/>
      <c r="P493" s="29"/>
      <c r="Q493" s="16"/>
      <c r="R493" s="29"/>
      <c r="S493" s="29"/>
      <c r="T493" s="29"/>
      <c r="U493" s="17"/>
      <c r="V493" s="17"/>
      <c r="W493" s="17"/>
    </row>
    <row r="494" spans="1:23" s="2" customFormat="1" ht="40.5" customHeight="1" x14ac:dyDescent="0.25">
      <c r="A494" s="27" t="s">
        <v>224</v>
      </c>
      <c r="B494" s="7" t="s">
        <v>363</v>
      </c>
      <c r="C494" s="73">
        <v>500</v>
      </c>
      <c r="D494" s="73">
        <v>500</v>
      </c>
      <c r="E494" s="29"/>
      <c r="F494" s="29"/>
      <c r="G494" s="29"/>
      <c r="H494" s="29"/>
      <c r="I494" s="29"/>
      <c r="J494" s="29"/>
      <c r="K494" s="29"/>
      <c r="L494" s="29"/>
      <c r="M494" s="29"/>
      <c r="N494" s="29"/>
      <c r="O494" s="29"/>
      <c r="P494" s="29"/>
      <c r="Q494" s="16"/>
      <c r="R494" s="29"/>
      <c r="S494" s="29"/>
      <c r="T494" s="29"/>
      <c r="U494" s="17"/>
      <c r="V494" s="17"/>
      <c r="W494" s="17"/>
    </row>
    <row r="495" spans="1:23" s="2" customFormat="1" ht="35.25" customHeight="1" x14ac:dyDescent="0.25">
      <c r="A495" s="24" t="s">
        <v>93</v>
      </c>
      <c r="B495" s="25" t="s">
        <v>256</v>
      </c>
      <c r="C495" s="30">
        <v>4693</v>
      </c>
      <c r="D495" s="30">
        <v>4693</v>
      </c>
      <c r="E495" s="20"/>
      <c r="F495" s="20"/>
      <c r="G495" s="20"/>
      <c r="H495" s="20"/>
      <c r="I495" s="20"/>
      <c r="J495" s="20"/>
      <c r="K495" s="20"/>
      <c r="L495" s="20"/>
      <c r="M495" s="20"/>
      <c r="N495" s="20"/>
      <c r="O495" s="20"/>
      <c r="P495" s="20"/>
      <c r="Q495" s="16"/>
      <c r="R495" s="20"/>
      <c r="S495" s="20"/>
      <c r="T495" s="20"/>
      <c r="U495" s="17"/>
      <c r="V495" s="17"/>
      <c r="W495" s="17"/>
    </row>
    <row r="496" spans="1:23" s="2" customFormat="1" ht="70.5" customHeight="1" x14ac:dyDescent="0.25">
      <c r="A496" s="49" t="s">
        <v>48</v>
      </c>
      <c r="B496" s="49" t="s">
        <v>49</v>
      </c>
      <c r="C496" s="49">
        <v>0</v>
      </c>
      <c r="D496" s="49">
        <v>0</v>
      </c>
      <c r="E496" s="49">
        <v>0</v>
      </c>
      <c r="F496" s="49"/>
      <c r="G496" s="49"/>
      <c r="H496" s="49"/>
      <c r="I496" s="49"/>
      <c r="J496" s="49"/>
      <c r="K496" s="49"/>
      <c r="L496" s="49"/>
      <c r="M496" s="49"/>
      <c r="N496" s="49"/>
      <c r="O496" s="49"/>
      <c r="P496" s="49"/>
      <c r="Q496" s="49"/>
      <c r="R496" s="29"/>
      <c r="S496" s="29"/>
      <c r="T496" s="29"/>
      <c r="U496" s="17"/>
      <c r="V496" s="17"/>
      <c r="W496" s="17"/>
    </row>
    <row r="497" spans="1:23" s="2" customFormat="1" ht="25.5" customHeight="1" x14ac:dyDescent="0.25">
      <c r="A497" s="13" t="s">
        <v>121</v>
      </c>
      <c r="B497" s="14" t="s">
        <v>122</v>
      </c>
      <c r="C497" s="29">
        <v>0</v>
      </c>
      <c r="D497" s="29">
        <v>0</v>
      </c>
      <c r="E497" s="29"/>
      <c r="F497" s="29"/>
      <c r="G497" s="29"/>
      <c r="H497" s="29"/>
      <c r="I497" s="29"/>
      <c r="J497" s="29"/>
      <c r="K497" s="29"/>
      <c r="L497" s="29"/>
      <c r="M497" s="29"/>
      <c r="N497" s="29"/>
      <c r="O497" s="29"/>
      <c r="P497" s="29"/>
      <c r="Q497" s="16"/>
      <c r="R497" s="29"/>
      <c r="S497" s="29"/>
      <c r="T497" s="29"/>
      <c r="U497" s="17"/>
      <c r="V497" s="17"/>
      <c r="W497" s="17"/>
    </row>
    <row r="498" spans="1:23" s="2" customFormat="1" x14ac:dyDescent="0.25">
      <c r="A498" s="13"/>
      <c r="B498" s="62" t="s">
        <v>368</v>
      </c>
      <c r="C498" s="29">
        <v>0</v>
      </c>
      <c r="D498" s="30"/>
      <c r="E498" s="29"/>
      <c r="F498" s="29"/>
      <c r="G498" s="29"/>
      <c r="H498" s="29"/>
      <c r="I498" s="29"/>
      <c r="J498" s="29"/>
      <c r="K498" s="29"/>
      <c r="L498" s="29"/>
      <c r="M498" s="29"/>
      <c r="N498" s="29"/>
      <c r="O498" s="29"/>
      <c r="P498" s="29"/>
      <c r="Q498" s="16"/>
      <c r="R498" s="29"/>
      <c r="S498" s="29"/>
      <c r="T498" s="29"/>
      <c r="U498" s="17"/>
      <c r="V498" s="17"/>
      <c r="W498" s="17"/>
    </row>
    <row r="499" spans="1:23" s="2" customFormat="1" x14ac:dyDescent="0.25">
      <c r="A499" s="13"/>
      <c r="B499" s="36" t="s">
        <v>369</v>
      </c>
      <c r="C499" s="29">
        <v>0</v>
      </c>
      <c r="D499" s="30"/>
      <c r="E499" s="29"/>
      <c r="F499" s="29"/>
      <c r="G499" s="29"/>
      <c r="H499" s="29"/>
      <c r="I499" s="29"/>
      <c r="J499" s="29"/>
      <c r="K499" s="29"/>
      <c r="L499" s="29"/>
      <c r="M499" s="29"/>
      <c r="N499" s="29"/>
      <c r="O499" s="29"/>
      <c r="P499" s="29"/>
      <c r="Q499" s="16"/>
      <c r="R499" s="29"/>
      <c r="S499" s="29"/>
      <c r="T499" s="29"/>
      <c r="U499" s="17"/>
      <c r="V499" s="17"/>
      <c r="W499" s="17"/>
    </row>
    <row r="500" spans="1:23" s="2" customFormat="1" x14ac:dyDescent="0.25">
      <c r="A500" s="18"/>
      <c r="B500" s="62" t="s">
        <v>370</v>
      </c>
      <c r="C500" s="29">
        <v>0</v>
      </c>
      <c r="D500" s="30"/>
      <c r="E500" s="29"/>
      <c r="F500" s="29"/>
      <c r="G500" s="29"/>
      <c r="H500" s="29"/>
      <c r="I500" s="29"/>
      <c r="J500" s="29"/>
      <c r="K500" s="29"/>
      <c r="L500" s="29"/>
      <c r="M500" s="29"/>
      <c r="N500" s="29"/>
      <c r="O500" s="29"/>
      <c r="P500" s="29"/>
      <c r="Q500" s="16"/>
      <c r="R500" s="29"/>
      <c r="S500" s="29"/>
      <c r="T500" s="29"/>
      <c r="U500" s="17"/>
      <c r="V500" s="17"/>
      <c r="W500" s="17"/>
    </row>
    <row r="501" spans="1:23" s="2" customFormat="1" ht="32.25" customHeight="1" x14ac:dyDescent="0.25">
      <c r="A501" s="13" t="s">
        <v>123</v>
      </c>
      <c r="B501" s="14" t="s">
        <v>198</v>
      </c>
      <c r="C501" s="29">
        <v>0</v>
      </c>
      <c r="D501" s="29"/>
      <c r="E501" s="29"/>
      <c r="F501" s="29"/>
      <c r="G501" s="29"/>
      <c r="H501" s="29"/>
      <c r="I501" s="29"/>
      <c r="J501" s="29"/>
      <c r="K501" s="29"/>
      <c r="L501" s="29"/>
      <c r="M501" s="29"/>
      <c r="N501" s="29"/>
      <c r="O501" s="29"/>
      <c r="P501" s="29"/>
      <c r="Q501" s="16"/>
      <c r="R501" s="29"/>
      <c r="S501" s="29"/>
      <c r="T501" s="29"/>
      <c r="U501" s="17"/>
      <c r="V501" s="17"/>
      <c r="W501" s="17"/>
    </row>
    <row r="502" spans="1:23" s="2" customFormat="1" ht="70.5" customHeight="1" x14ac:dyDescent="0.25">
      <c r="A502" s="49" t="s">
        <v>50</v>
      </c>
      <c r="B502" s="49" t="s">
        <v>52</v>
      </c>
      <c r="C502" s="49">
        <f t="shared" ref="C502:D502" si="39">C503+C627+C628+C629</f>
        <v>155487</v>
      </c>
      <c r="D502" s="49">
        <f t="shared" si="39"/>
        <v>155487</v>
      </c>
      <c r="E502" s="49">
        <v>0</v>
      </c>
      <c r="F502" s="49"/>
      <c r="G502" s="49"/>
      <c r="H502" s="49"/>
      <c r="I502" s="49"/>
      <c r="J502" s="49"/>
      <c r="K502" s="49"/>
      <c r="L502" s="49"/>
      <c r="M502" s="49"/>
      <c r="N502" s="49"/>
      <c r="O502" s="49"/>
      <c r="P502" s="49"/>
      <c r="Q502" s="49"/>
      <c r="R502" s="29"/>
      <c r="S502" s="29"/>
      <c r="T502" s="29"/>
      <c r="U502" s="17"/>
      <c r="V502" s="17"/>
      <c r="W502" s="17"/>
    </row>
    <row r="503" spans="1:23" s="2" customFormat="1" ht="20.25" customHeight="1" x14ac:dyDescent="0.25">
      <c r="A503" s="13" t="s">
        <v>88</v>
      </c>
      <c r="B503" s="14" t="s">
        <v>89</v>
      </c>
      <c r="C503" s="29">
        <f>C504+C626</f>
        <v>142387</v>
      </c>
      <c r="D503" s="29">
        <f t="shared" ref="D503" si="40">D504+D626</f>
        <v>142387</v>
      </c>
      <c r="E503" s="29">
        <v>0</v>
      </c>
      <c r="F503" s="29"/>
      <c r="G503" s="29"/>
      <c r="H503" s="29"/>
      <c r="I503" s="29"/>
      <c r="J503" s="29"/>
      <c r="K503" s="29"/>
      <c r="L503" s="29"/>
      <c r="M503" s="29"/>
      <c r="N503" s="29"/>
      <c r="O503" s="29"/>
      <c r="P503" s="29"/>
      <c r="Q503" s="16"/>
      <c r="R503" s="29"/>
      <c r="S503" s="29"/>
      <c r="T503" s="29"/>
      <c r="U503" s="17"/>
      <c r="V503" s="17"/>
      <c r="W503" s="17"/>
    </row>
    <row r="504" spans="1:23" s="2" customFormat="1" ht="21.75" customHeight="1" x14ac:dyDescent="0.25">
      <c r="A504" s="13" t="s">
        <v>151</v>
      </c>
      <c r="B504" s="14" t="s">
        <v>60</v>
      </c>
      <c r="C504" s="29">
        <f>C505+C510+C512+C516+C530+C548+C550+C551+C553+C555+C556+C565</f>
        <v>142387</v>
      </c>
      <c r="D504" s="29">
        <f t="shared" ref="D504" si="41">D505+D510+D512+D516+D530+D548+D550+D551+D553+D555+D556+D565</f>
        <v>142387</v>
      </c>
      <c r="E504" s="29">
        <v>0</v>
      </c>
      <c r="F504" s="29"/>
      <c r="G504" s="29"/>
      <c r="H504" s="29"/>
      <c r="I504" s="29"/>
      <c r="J504" s="29"/>
      <c r="K504" s="29"/>
      <c r="L504" s="29"/>
      <c r="M504" s="29"/>
      <c r="N504" s="29"/>
      <c r="O504" s="29"/>
      <c r="P504" s="29"/>
      <c r="Q504" s="46"/>
      <c r="R504" s="29"/>
      <c r="S504" s="29"/>
      <c r="T504" s="29"/>
      <c r="U504" s="174"/>
      <c r="V504" s="174"/>
      <c r="W504" s="174"/>
    </row>
    <row r="505" spans="1:23" s="2" customFormat="1" ht="24.75" customHeight="1" x14ac:dyDescent="0.25">
      <c r="A505" s="13" t="s">
        <v>371</v>
      </c>
      <c r="B505" s="14" t="s">
        <v>372</v>
      </c>
      <c r="C505" s="29">
        <f t="shared" ref="C505:D505" si="42">SUM(C506:C509)</f>
        <v>23500</v>
      </c>
      <c r="D505" s="29">
        <f t="shared" si="42"/>
        <v>23500</v>
      </c>
      <c r="E505" s="29">
        <v>0</v>
      </c>
      <c r="F505" s="29"/>
      <c r="G505" s="29"/>
      <c r="H505" s="29"/>
      <c r="I505" s="29"/>
      <c r="J505" s="29"/>
      <c r="K505" s="29"/>
      <c r="L505" s="29"/>
      <c r="M505" s="29"/>
      <c r="N505" s="29"/>
      <c r="O505" s="29"/>
      <c r="P505" s="29"/>
      <c r="Q505" s="16"/>
      <c r="R505" s="29"/>
      <c r="S505" s="29"/>
      <c r="T505" s="29"/>
      <c r="U505" s="17"/>
      <c r="V505" s="17"/>
      <c r="W505" s="17"/>
    </row>
    <row r="506" spans="1:23" s="2" customFormat="1" x14ac:dyDescent="0.25">
      <c r="A506" s="74" t="s">
        <v>62</v>
      </c>
      <c r="B506" s="75" t="s">
        <v>373</v>
      </c>
      <c r="C506" s="30">
        <v>6000</v>
      </c>
      <c r="D506" s="30">
        <v>6000</v>
      </c>
      <c r="E506" s="30"/>
      <c r="F506" s="30"/>
      <c r="G506" s="30"/>
      <c r="H506" s="30"/>
      <c r="I506" s="30"/>
      <c r="J506" s="30"/>
      <c r="K506" s="30"/>
      <c r="L506" s="30"/>
      <c r="M506" s="30"/>
      <c r="N506" s="30"/>
      <c r="O506" s="30"/>
      <c r="P506" s="30"/>
      <c r="Q506" s="16"/>
      <c r="R506" s="30"/>
      <c r="S506" s="30"/>
      <c r="T506" s="30"/>
      <c r="U506" s="17"/>
      <c r="V506" s="17"/>
      <c r="W506" s="17"/>
    </row>
    <row r="507" spans="1:23" s="2" customFormat="1" x14ac:dyDescent="0.25">
      <c r="A507" s="74" t="s">
        <v>62</v>
      </c>
      <c r="B507" s="75" t="s">
        <v>374</v>
      </c>
      <c r="C507" s="30">
        <v>4000</v>
      </c>
      <c r="D507" s="30">
        <v>4000</v>
      </c>
      <c r="E507" s="30"/>
      <c r="F507" s="30"/>
      <c r="G507" s="30"/>
      <c r="H507" s="30"/>
      <c r="I507" s="30"/>
      <c r="J507" s="30"/>
      <c r="K507" s="30"/>
      <c r="L507" s="30"/>
      <c r="M507" s="30"/>
      <c r="N507" s="30"/>
      <c r="O507" s="30"/>
      <c r="P507" s="30"/>
      <c r="Q507" s="16"/>
      <c r="R507" s="30"/>
      <c r="S507" s="30"/>
      <c r="T507" s="30"/>
      <c r="U507" s="17"/>
      <c r="V507" s="17"/>
      <c r="W507" s="17"/>
    </row>
    <row r="508" spans="1:23" s="2" customFormat="1" x14ac:dyDescent="0.25">
      <c r="A508" s="74" t="s">
        <v>62</v>
      </c>
      <c r="B508" s="75" t="s">
        <v>375</v>
      </c>
      <c r="C508" s="30">
        <v>3500</v>
      </c>
      <c r="D508" s="30">
        <v>3500</v>
      </c>
      <c r="E508" s="30"/>
      <c r="F508" s="30"/>
      <c r="G508" s="30"/>
      <c r="H508" s="30"/>
      <c r="I508" s="30"/>
      <c r="J508" s="30"/>
      <c r="K508" s="30"/>
      <c r="L508" s="30"/>
      <c r="M508" s="30"/>
      <c r="N508" s="30"/>
      <c r="O508" s="30"/>
      <c r="P508" s="30"/>
      <c r="Q508" s="16"/>
      <c r="R508" s="30"/>
      <c r="S508" s="30"/>
      <c r="T508" s="30"/>
      <c r="U508" s="17"/>
      <c r="V508" s="17"/>
      <c r="W508" s="17"/>
    </row>
    <row r="509" spans="1:23" s="2" customFormat="1" x14ac:dyDescent="0.25">
      <c r="A509" s="74" t="s">
        <v>62</v>
      </c>
      <c r="B509" s="75" t="s">
        <v>376</v>
      </c>
      <c r="C509" s="30">
        <v>10000</v>
      </c>
      <c r="D509" s="30">
        <v>10000</v>
      </c>
      <c r="E509" s="30"/>
      <c r="F509" s="30"/>
      <c r="G509" s="30"/>
      <c r="H509" s="30"/>
      <c r="I509" s="30"/>
      <c r="J509" s="30"/>
      <c r="K509" s="30"/>
      <c r="L509" s="30"/>
      <c r="M509" s="30"/>
      <c r="N509" s="30"/>
      <c r="O509" s="30"/>
      <c r="P509" s="30"/>
      <c r="Q509" s="16"/>
      <c r="R509" s="30"/>
      <c r="S509" s="30"/>
      <c r="T509" s="30"/>
      <c r="U509" s="17"/>
      <c r="V509" s="17"/>
      <c r="W509" s="17"/>
    </row>
    <row r="510" spans="1:23" s="2" customFormat="1" ht="23.25" customHeight="1" x14ac:dyDescent="0.25">
      <c r="A510" s="74" t="s">
        <v>377</v>
      </c>
      <c r="B510" s="76" t="s">
        <v>378</v>
      </c>
      <c r="C510" s="29">
        <f>SUM(C511:C511)</f>
        <v>5000</v>
      </c>
      <c r="D510" s="29">
        <f>SUM(D511:D511)</f>
        <v>5000</v>
      </c>
      <c r="E510" s="29">
        <v>0</v>
      </c>
      <c r="F510" s="29"/>
      <c r="G510" s="29"/>
      <c r="H510" s="29"/>
      <c r="I510" s="29"/>
      <c r="J510" s="29"/>
      <c r="K510" s="29"/>
      <c r="L510" s="29"/>
      <c r="M510" s="29"/>
      <c r="N510" s="29"/>
      <c r="O510" s="29"/>
      <c r="P510" s="29"/>
      <c r="Q510" s="16"/>
      <c r="R510" s="29"/>
      <c r="S510" s="29"/>
      <c r="T510" s="29"/>
      <c r="U510" s="17"/>
      <c r="V510" s="17"/>
      <c r="W510" s="17"/>
    </row>
    <row r="511" spans="1:23" s="2" customFormat="1" x14ac:dyDescent="0.25">
      <c r="A511" s="74"/>
      <c r="B511" s="75" t="s">
        <v>379</v>
      </c>
      <c r="C511" s="30">
        <v>5000</v>
      </c>
      <c r="D511" s="30">
        <v>5000</v>
      </c>
      <c r="E511" s="30"/>
      <c r="F511" s="30"/>
      <c r="G511" s="30"/>
      <c r="H511" s="30"/>
      <c r="I511" s="30"/>
      <c r="J511" s="30"/>
      <c r="K511" s="30"/>
      <c r="L511" s="30"/>
      <c r="M511" s="30"/>
      <c r="N511" s="30"/>
      <c r="O511" s="30"/>
      <c r="P511" s="30"/>
      <c r="Q511" s="16"/>
      <c r="R511" s="30"/>
      <c r="S511" s="30"/>
      <c r="T511" s="30"/>
      <c r="U511" s="17"/>
      <c r="V511" s="17"/>
      <c r="W511" s="17"/>
    </row>
    <row r="512" spans="1:23" s="2" customFormat="1" ht="23.25" customHeight="1" x14ac:dyDescent="0.25">
      <c r="A512" s="74" t="s">
        <v>380</v>
      </c>
      <c r="B512" s="76" t="s">
        <v>381</v>
      </c>
      <c r="C512" s="29">
        <f>SUM(C513:C515)</f>
        <v>14000</v>
      </c>
      <c r="D512" s="29">
        <f>SUM(D513:D515)</f>
        <v>14000</v>
      </c>
      <c r="E512" s="29">
        <v>0</v>
      </c>
      <c r="F512" s="29"/>
      <c r="G512" s="29"/>
      <c r="H512" s="29"/>
      <c r="I512" s="29"/>
      <c r="J512" s="29"/>
      <c r="K512" s="29"/>
      <c r="L512" s="29"/>
      <c r="M512" s="29"/>
      <c r="N512" s="29"/>
      <c r="O512" s="29"/>
      <c r="P512" s="29"/>
      <c r="Q512" s="16"/>
      <c r="R512" s="29"/>
      <c r="S512" s="29"/>
      <c r="T512" s="29"/>
      <c r="U512" s="17"/>
      <c r="V512" s="17"/>
      <c r="W512" s="17"/>
    </row>
    <row r="513" spans="1:23" s="2" customFormat="1" x14ac:dyDescent="0.25">
      <c r="A513" s="77" t="s">
        <v>62</v>
      </c>
      <c r="B513" s="19" t="s">
        <v>382</v>
      </c>
      <c r="C513" s="30">
        <v>8000</v>
      </c>
      <c r="D513" s="30">
        <v>8000</v>
      </c>
      <c r="E513" s="30"/>
      <c r="F513" s="30"/>
      <c r="G513" s="30"/>
      <c r="H513" s="30"/>
      <c r="I513" s="30"/>
      <c r="J513" s="30"/>
      <c r="K513" s="30"/>
      <c r="L513" s="30"/>
      <c r="M513" s="30"/>
      <c r="N513" s="30"/>
      <c r="O513" s="30"/>
      <c r="P513" s="30"/>
      <c r="Q513" s="16"/>
      <c r="R513" s="30"/>
      <c r="S513" s="30"/>
      <c r="T513" s="30"/>
      <c r="U513" s="17"/>
      <c r="V513" s="17"/>
      <c r="W513" s="17"/>
    </row>
    <row r="514" spans="1:23" s="2" customFormat="1" x14ac:dyDescent="0.25">
      <c r="A514" s="77" t="s">
        <v>62</v>
      </c>
      <c r="B514" s="19" t="s">
        <v>383</v>
      </c>
      <c r="C514" s="30">
        <v>1000</v>
      </c>
      <c r="D514" s="30">
        <v>1000</v>
      </c>
      <c r="E514" s="30"/>
      <c r="F514" s="30"/>
      <c r="G514" s="30"/>
      <c r="H514" s="30"/>
      <c r="I514" s="30"/>
      <c r="J514" s="30"/>
      <c r="K514" s="30"/>
      <c r="L514" s="30"/>
      <c r="M514" s="30"/>
      <c r="N514" s="30"/>
      <c r="O514" s="30"/>
      <c r="P514" s="30"/>
      <c r="Q514" s="16"/>
      <c r="R514" s="30"/>
      <c r="S514" s="30"/>
      <c r="T514" s="30"/>
      <c r="U514" s="17"/>
      <c r="V514" s="17"/>
      <c r="W514" s="17"/>
    </row>
    <row r="515" spans="1:23" s="2" customFormat="1" x14ac:dyDescent="0.25">
      <c r="A515" s="77" t="s">
        <v>62</v>
      </c>
      <c r="B515" s="23" t="s">
        <v>384</v>
      </c>
      <c r="C515" s="30">
        <v>5000</v>
      </c>
      <c r="D515" s="30">
        <v>5000</v>
      </c>
      <c r="E515" s="30"/>
      <c r="F515" s="30"/>
      <c r="G515" s="30"/>
      <c r="H515" s="30"/>
      <c r="I515" s="30"/>
      <c r="J515" s="30"/>
      <c r="K515" s="30"/>
      <c r="L515" s="30"/>
      <c r="M515" s="30"/>
      <c r="N515" s="30"/>
      <c r="O515" s="30"/>
      <c r="P515" s="30"/>
      <c r="Q515" s="16"/>
      <c r="R515" s="30"/>
      <c r="S515" s="30"/>
      <c r="T515" s="30"/>
      <c r="U515" s="17"/>
      <c r="V515" s="17"/>
      <c r="W515" s="17"/>
    </row>
    <row r="516" spans="1:23" s="2" customFormat="1" x14ac:dyDescent="0.25">
      <c r="A516" s="74" t="s">
        <v>385</v>
      </c>
      <c r="B516" s="76" t="s">
        <v>386</v>
      </c>
      <c r="C516" s="29">
        <f>SUM(C517:C529)</f>
        <v>15660</v>
      </c>
      <c r="D516" s="29">
        <f>SUM(D517:D529)</f>
        <v>15660</v>
      </c>
      <c r="E516" s="29">
        <v>0</v>
      </c>
      <c r="F516" s="29"/>
      <c r="G516" s="29"/>
      <c r="H516" s="29"/>
      <c r="I516" s="29"/>
      <c r="J516" s="29"/>
      <c r="K516" s="29"/>
      <c r="L516" s="29"/>
      <c r="M516" s="29"/>
      <c r="N516" s="29"/>
      <c r="O516" s="29"/>
      <c r="P516" s="29"/>
      <c r="Q516" s="16"/>
      <c r="R516" s="29"/>
      <c r="S516" s="29"/>
      <c r="T516" s="29"/>
      <c r="U516" s="17"/>
      <c r="V516" s="17"/>
      <c r="W516" s="17"/>
    </row>
    <row r="517" spans="1:23" s="2" customFormat="1" ht="25.5" x14ac:dyDescent="0.25">
      <c r="A517" s="78"/>
      <c r="B517" s="23" t="s">
        <v>387</v>
      </c>
      <c r="C517" s="30">
        <v>3360</v>
      </c>
      <c r="D517" s="30">
        <v>3360</v>
      </c>
      <c r="E517" s="30"/>
      <c r="F517" s="30"/>
      <c r="G517" s="30"/>
      <c r="H517" s="30"/>
      <c r="I517" s="30"/>
      <c r="J517" s="30"/>
      <c r="K517" s="30"/>
      <c r="L517" s="30"/>
      <c r="M517" s="30"/>
      <c r="N517" s="30"/>
      <c r="O517" s="30"/>
      <c r="P517" s="30"/>
      <c r="Q517" s="16"/>
      <c r="R517" s="30"/>
      <c r="S517" s="30"/>
      <c r="T517" s="30"/>
      <c r="U517" s="17"/>
      <c r="V517" s="17"/>
      <c r="W517" s="17"/>
    </row>
    <row r="518" spans="1:23" s="2" customFormat="1" x14ac:dyDescent="0.25">
      <c r="A518" s="79"/>
      <c r="B518" s="23" t="s">
        <v>388</v>
      </c>
      <c r="C518" s="30">
        <v>1600</v>
      </c>
      <c r="D518" s="30">
        <v>1600</v>
      </c>
      <c r="E518" s="30"/>
      <c r="F518" s="30"/>
      <c r="G518" s="30"/>
      <c r="H518" s="30"/>
      <c r="I518" s="30"/>
      <c r="J518" s="30"/>
      <c r="K518" s="30"/>
      <c r="L518" s="30"/>
      <c r="M518" s="30"/>
      <c r="N518" s="30"/>
      <c r="O518" s="30"/>
      <c r="P518" s="30"/>
      <c r="Q518" s="16"/>
      <c r="R518" s="30"/>
      <c r="S518" s="30"/>
      <c r="T518" s="30"/>
      <c r="U518" s="17"/>
      <c r="V518" s="17"/>
      <c r="W518" s="17"/>
    </row>
    <row r="519" spans="1:23" s="2" customFormat="1" x14ac:dyDescent="0.25">
      <c r="A519" s="79"/>
      <c r="B519" s="23" t="s">
        <v>389</v>
      </c>
      <c r="C519" s="30">
        <v>800</v>
      </c>
      <c r="D519" s="30">
        <v>800</v>
      </c>
      <c r="E519" s="30"/>
      <c r="F519" s="30"/>
      <c r="G519" s="30"/>
      <c r="H519" s="30"/>
      <c r="I519" s="30"/>
      <c r="J519" s="30"/>
      <c r="K519" s="30"/>
      <c r="L519" s="30"/>
      <c r="M519" s="30"/>
      <c r="N519" s="30"/>
      <c r="O519" s="30"/>
      <c r="P519" s="30"/>
      <c r="Q519" s="16"/>
      <c r="R519" s="30"/>
      <c r="S519" s="30"/>
      <c r="T519" s="30"/>
      <c r="U519" s="17"/>
      <c r="V519" s="17"/>
      <c r="W519" s="17"/>
    </row>
    <row r="520" spans="1:23" s="2" customFormat="1" x14ac:dyDescent="0.25">
      <c r="A520" s="79"/>
      <c r="B520" s="62" t="s">
        <v>390</v>
      </c>
      <c r="C520" s="30">
        <v>0</v>
      </c>
      <c r="D520" s="30"/>
      <c r="E520" s="30"/>
      <c r="F520" s="30"/>
      <c r="G520" s="30"/>
      <c r="H520" s="30"/>
      <c r="I520" s="30"/>
      <c r="J520" s="30"/>
      <c r="K520" s="30"/>
      <c r="L520" s="30"/>
      <c r="M520" s="30"/>
      <c r="N520" s="30"/>
      <c r="O520" s="30"/>
      <c r="P520" s="30"/>
      <c r="Q520" s="16"/>
      <c r="R520" s="30"/>
      <c r="S520" s="30"/>
      <c r="T520" s="30"/>
      <c r="U520" s="17"/>
      <c r="V520" s="17"/>
      <c r="W520" s="17"/>
    </row>
    <row r="521" spans="1:23" s="2" customFormat="1" x14ac:dyDescent="0.25">
      <c r="A521" s="79"/>
      <c r="B521" s="36" t="s">
        <v>391</v>
      </c>
      <c r="C521" s="30">
        <v>1200</v>
      </c>
      <c r="D521" s="30">
        <v>1200</v>
      </c>
      <c r="E521" s="30"/>
      <c r="F521" s="30"/>
      <c r="G521" s="30"/>
      <c r="H521" s="30"/>
      <c r="I521" s="30"/>
      <c r="J521" s="30"/>
      <c r="K521" s="30"/>
      <c r="L521" s="30"/>
      <c r="M521" s="30"/>
      <c r="N521" s="30"/>
      <c r="O521" s="30"/>
      <c r="P521" s="30"/>
      <c r="Q521" s="16"/>
      <c r="R521" s="30"/>
      <c r="S521" s="30"/>
      <c r="T521" s="30"/>
      <c r="U521" s="17"/>
      <c r="V521" s="17"/>
      <c r="W521" s="17"/>
    </row>
    <row r="522" spans="1:23" s="2" customFormat="1" x14ac:dyDescent="0.25">
      <c r="A522" s="79"/>
      <c r="B522" s="36" t="s">
        <v>392</v>
      </c>
      <c r="C522" s="30">
        <v>1200</v>
      </c>
      <c r="D522" s="30">
        <v>1200</v>
      </c>
      <c r="E522" s="30"/>
      <c r="F522" s="30"/>
      <c r="G522" s="30"/>
      <c r="H522" s="30"/>
      <c r="I522" s="30"/>
      <c r="J522" s="30"/>
      <c r="K522" s="30"/>
      <c r="L522" s="30"/>
      <c r="M522" s="30"/>
      <c r="N522" s="30"/>
      <c r="O522" s="30"/>
      <c r="P522" s="30"/>
      <c r="Q522" s="16"/>
      <c r="R522" s="30"/>
      <c r="S522" s="30"/>
      <c r="T522" s="30"/>
      <c r="U522" s="17"/>
      <c r="V522" s="17"/>
      <c r="W522" s="17"/>
    </row>
    <row r="523" spans="1:23" s="2" customFormat="1" x14ac:dyDescent="0.25">
      <c r="A523" s="78"/>
      <c r="B523" s="80" t="s">
        <v>393</v>
      </c>
      <c r="C523" s="30">
        <v>0</v>
      </c>
      <c r="D523" s="30"/>
      <c r="E523" s="30"/>
      <c r="F523" s="30"/>
      <c r="G523" s="30"/>
      <c r="H523" s="30"/>
      <c r="I523" s="30"/>
      <c r="J523" s="30"/>
      <c r="K523" s="30"/>
      <c r="L523" s="30"/>
      <c r="M523" s="30"/>
      <c r="N523" s="30"/>
      <c r="O523" s="30"/>
      <c r="P523" s="30"/>
      <c r="Q523" s="16"/>
      <c r="R523" s="30"/>
      <c r="S523" s="30"/>
      <c r="T523" s="30"/>
      <c r="U523" s="17"/>
      <c r="V523" s="17"/>
      <c r="W523" s="17"/>
    </row>
    <row r="524" spans="1:23" s="2" customFormat="1" x14ac:dyDescent="0.25">
      <c r="A524" s="79"/>
      <c r="B524" s="23" t="s">
        <v>394</v>
      </c>
      <c r="C524" s="30">
        <v>1000</v>
      </c>
      <c r="D524" s="30">
        <v>1000</v>
      </c>
      <c r="E524" s="30"/>
      <c r="F524" s="30"/>
      <c r="G524" s="30"/>
      <c r="H524" s="30"/>
      <c r="I524" s="30"/>
      <c r="J524" s="30"/>
      <c r="K524" s="30"/>
      <c r="L524" s="30"/>
      <c r="M524" s="30"/>
      <c r="N524" s="30"/>
      <c r="O524" s="30"/>
      <c r="P524" s="30"/>
      <c r="Q524" s="16"/>
      <c r="R524" s="30"/>
      <c r="S524" s="30"/>
      <c r="T524" s="30"/>
      <c r="U524" s="17"/>
      <c r="V524" s="17"/>
      <c r="W524" s="17"/>
    </row>
    <row r="525" spans="1:23" s="2" customFormat="1" ht="25.5" x14ac:dyDescent="0.25">
      <c r="A525" s="79"/>
      <c r="B525" s="23" t="s">
        <v>395</v>
      </c>
      <c r="C525" s="30">
        <v>1000</v>
      </c>
      <c r="D525" s="30">
        <v>1000</v>
      </c>
      <c r="E525" s="30"/>
      <c r="F525" s="30"/>
      <c r="G525" s="30"/>
      <c r="H525" s="30"/>
      <c r="I525" s="30"/>
      <c r="J525" s="30"/>
      <c r="K525" s="30"/>
      <c r="L525" s="30"/>
      <c r="M525" s="30"/>
      <c r="N525" s="30"/>
      <c r="O525" s="30"/>
      <c r="P525" s="30"/>
      <c r="Q525" s="16"/>
      <c r="R525" s="30"/>
      <c r="S525" s="30"/>
      <c r="T525" s="30"/>
      <c r="U525" s="17"/>
      <c r="V525" s="17"/>
      <c r="W525" s="17"/>
    </row>
    <row r="526" spans="1:23" s="2" customFormat="1" x14ac:dyDescent="0.25">
      <c r="A526" s="79"/>
      <c r="B526" s="23" t="s">
        <v>396</v>
      </c>
      <c r="C526" s="30">
        <v>1000</v>
      </c>
      <c r="D526" s="30">
        <v>1000</v>
      </c>
      <c r="E526" s="30"/>
      <c r="F526" s="30"/>
      <c r="G526" s="30"/>
      <c r="H526" s="30"/>
      <c r="I526" s="30"/>
      <c r="J526" s="30"/>
      <c r="K526" s="30"/>
      <c r="L526" s="30"/>
      <c r="M526" s="30"/>
      <c r="N526" s="30"/>
      <c r="O526" s="30"/>
      <c r="P526" s="30"/>
      <c r="Q526" s="16"/>
      <c r="R526" s="30"/>
      <c r="S526" s="30"/>
      <c r="T526" s="30"/>
      <c r="U526" s="17"/>
      <c r="V526" s="17"/>
      <c r="W526" s="17"/>
    </row>
    <row r="527" spans="1:23" s="2" customFormat="1" x14ac:dyDescent="0.25">
      <c r="A527" s="79"/>
      <c r="B527" s="23" t="s">
        <v>397</v>
      </c>
      <c r="C527" s="30">
        <v>1000</v>
      </c>
      <c r="D527" s="30">
        <v>1000</v>
      </c>
      <c r="E527" s="30"/>
      <c r="F527" s="30"/>
      <c r="G527" s="30"/>
      <c r="H527" s="30"/>
      <c r="I527" s="30"/>
      <c r="J527" s="30"/>
      <c r="K527" s="30"/>
      <c r="L527" s="30"/>
      <c r="M527" s="30"/>
      <c r="N527" s="30"/>
      <c r="O527" s="30"/>
      <c r="P527" s="30"/>
      <c r="Q527" s="16"/>
      <c r="R527" s="30"/>
      <c r="S527" s="30"/>
      <c r="T527" s="30"/>
      <c r="U527" s="17"/>
      <c r="V527" s="17"/>
      <c r="W527" s="17"/>
    </row>
    <row r="528" spans="1:23" s="2" customFormat="1" x14ac:dyDescent="0.25">
      <c r="A528" s="78"/>
      <c r="B528" s="80" t="s">
        <v>398</v>
      </c>
      <c r="C528" s="30">
        <v>0</v>
      </c>
      <c r="D528" s="30"/>
      <c r="E528" s="30"/>
      <c r="F528" s="30"/>
      <c r="G528" s="30"/>
      <c r="H528" s="30"/>
      <c r="I528" s="30"/>
      <c r="J528" s="30"/>
      <c r="K528" s="30"/>
      <c r="L528" s="30"/>
      <c r="M528" s="30"/>
      <c r="N528" s="30"/>
      <c r="O528" s="30"/>
      <c r="P528" s="30"/>
      <c r="Q528" s="16"/>
      <c r="R528" s="30"/>
      <c r="S528" s="30"/>
      <c r="T528" s="30"/>
      <c r="U528" s="17"/>
      <c r="V528" s="17"/>
      <c r="W528" s="17"/>
    </row>
    <row r="529" spans="1:23" s="2" customFormat="1" x14ac:dyDescent="0.25">
      <c r="A529" s="79"/>
      <c r="B529" s="23" t="s">
        <v>399</v>
      </c>
      <c r="C529" s="30">
        <v>3500</v>
      </c>
      <c r="D529" s="30">
        <v>3500</v>
      </c>
      <c r="E529" s="30"/>
      <c r="F529" s="30"/>
      <c r="G529" s="30"/>
      <c r="H529" s="30"/>
      <c r="I529" s="30"/>
      <c r="J529" s="30"/>
      <c r="K529" s="30"/>
      <c r="L529" s="30"/>
      <c r="M529" s="30"/>
      <c r="N529" s="30"/>
      <c r="O529" s="30"/>
      <c r="P529" s="30"/>
      <c r="Q529" s="16"/>
      <c r="R529" s="30"/>
      <c r="S529" s="30"/>
      <c r="T529" s="30"/>
      <c r="U529" s="17"/>
      <c r="V529" s="17"/>
      <c r="W529" s="17"/>
    </row>
    <row r="530" spans="1:23" s="2" customFormat="1" x14ac:dyDescent="0.25">
      <c r="A530" s="81" t="s">
        <v>400</v>
      </c>
      <c r="B530" s="80" t="s">
        <v>401</v>
      </c>
      <c r="C530" s="29">
        <f>SUM(C531:C547)</f>
        <v>18200</v>
      </c>
      <c r="D530" s="29">
        <f>SUM(D531:D547)</f>
        <v>18200</v>
      </c>
      <c r="E530" s="29">
        <v>0</v>
      </c>
      <c r="F530" s="29"/>
      <c r="G530" s="29"/>
      <c r="H530" s="29"/>
      <c r="I530" s="29"/>
      <c r="J530" s="29"/>
      <c r="K530" s="29"/>
      <c r="L530" s="29"/>
      <c r="M530" s="29"/>
      <c r="N530" s="29"/>
      <c r="O530" s="29"/>
      <c r="P530" s="29"/>
      <c r="Q530" s="16"/>
      <c r="R530" s="29"/>
      <c r="S530" s="29"/>
      <c r="T530" s="29"/>
      <c r="U530" s="17"/>
      <c r="V530" s="17"/>
      <c r="W530" s="17"/>
    </row>
    <row r="531" spans="1:23" s="2" customFormat="1" x14ac:dyDescent="0.25">
      <c r="A531" s="82"/>
      <c r="B531" s="23" t="s">
        <v>402</v>
      </c>
      <c r="C531" s="30">
        <v>2000</v>
      </c>
      <c r="D531" s="30">
        <v>2000</v>
      </c>
      <c r="E531" s="30"/>
      <c r="F531" s="30"/>
      <c r="G531" s="30"/>
      <c r="H531" s="30"/>
      <c r="I531" s="30"/>
      <c r="J531" s="30"/>
      <c r="K531" s="30"/>
      <c r="L531" s="30"/>
      <c r="M531" s="30"/>
      <c r="N531" s="30"/>
      <c r="O531" s="30"/>
      <c r="P531" s="30"/>
      <c r="Q531" s="16"/>
      <c r="R531" s="30"/>
      <c r="S531" s="30"/>
      <c r="T531" s="30"/>
      <c r="U531" s="17"/>
      <c r="V531" s="17"/>
      <c r="W531" s="17"/>
    </row>
    <row r="532" spans="1:23" s="2" customFormat="1" x14ac:dyDescent="0.25">
      <c r="A532" s="82"/>
      <c r="B532" s="23" t="s">
        <v>403</v>
      </c>
      <c r="C532" s="30">
        <v>3000</v>
      </c>
      <c r="D532" s="30">
        <v>3000</v>
      </c>
      <c r="E532" s="30"/>
      <c r="F532" s="30"/>
      <c r="G532" s="30"/>
      <c r="H532" s="30"/>
      <c r="I532" s="30"/>
      <c r="J532" s="30"/>
      <c r="K532" s="30"/>
      <c r="L532" s="30"/>
      <c r="M532" s="30"/>
      <c r="N532" s="30"/>
      <c r="O532" s="30"/>
      <c r="P532" s="30"/>
      <c r="Q532" s="16"/>
      <c r="R532" s="30"/>
      <c r="S532" s="30"/>
      <c r="T532" s="30"/>
      <c r="U532" s="17"/>
      <c r="V532" s="17"/>
      <c r="W532" s="17"/>
    </row>
    <row r="533" spans="1:23" s="2" customFormat="1" x14ac:dyDescent="0.25">
      <c r="A533" s="82"/>
      <c r="B533" s="23" t="s">
        <v>404</v>
      </c>
      <c r="C533" s="30">
        <v>3000</v>
      </c>
      <c r="D533" s="30">
        <v>3000</v>
      </c>
      <c r="E533" s="30"/>
      <c r="F533" s="30"/>
      <c r="G533" s="30"/>
      <c r="H533" s="30"/>
      <c r="I533" s="30"/>
      <c r="J533" s="30"/>
      <c r="K533" s="30"/>
      <c r="L533" s="30"/>
      <c r="M533" s="30"/>
      <c r="N533" s="30"/>
      <c r="O533" s="30"/>
      <c r="P533" s="30"/>
      <c r="Q533" s="16"/>
      <c r="R533" s="30"/>
      <c r="S533" s="30"/>
      <c r="T533" s="30"/>
      <c r="U533" s="17"/>
      <c r="V533" s="17"/>
      <c r="W533" s="17"/>
    </row>
    <row r="534" spans="1:23" s="2" customFormat="1" x14ac:dyDescent="0.25">
      <c r="A534" s="82"/>
      <c r="B534" s="80" t="s">
        <v>56</v>
      </c>
      <c r="C534" s="30">
        <v>0</v>
      </c>
      <c r="D534" s="30"/>
      <c r="E534" s="30"/>
      <c r="F534" s="30"/>
      <c r="G534" s="30"/>
      <c r="H534" s="30"/>
      <c r="I534" s="30"/>
      <c r="J534" s="30"/>
      <c r="K534" s="30"/>
      <c r="L534" s="30"/>
      <c r="M534" s="30"/>
      <c r="N534" s="30"/>
      <c r="O534" s="30"/>
      <c r="P534" s="30"/>
      <c r="Q534" s="16"/>
      <c r="R534" s="30"/>
      <c r="S534" s="30"/>
      <c r="T534" s="30"/>
      <c r="U534" s="17"/>
      <c r="V534" s="17"/>
      <c r="W534" s="17"/>
    </row>
    <row r="535" spans="1:23" s="2" customFormat="1" x14ac:dyDescent="0.25">
      <c r="A535" s="82"/>
      <c r="B535" s="23" t="s">
        <v>405</v>
      </c>
      <c r="C535" s="30">
        <v>1000</v>
      </c>
      <c r="D535" s="30">
        <v>1000</v>
      </c>
      <c r="E535" s="30"/>
      <c r="F535" s="30"/>
      <c r="G535" s="30"/>
      <c r="H535" s="30"/>
      <c r="I535" s="30"/>
      <c r="J535" s="30"/>
      <c r="K535" s="30"/>
      <c r="L535" s="30"/>
      <c r="M535" s="30"/>
      <c r="N535" s="30"/>
      <c r="O535" s="30"/>
      <c r="P535" s="30"/>
      <c r="Q535" s="16"/>
      <c r="R535" s="30"/>
      <c r="S535" s="30"/>
      <c r="T535" s="30"/>
      <c r="U535" s="17"/>
      <c r="V535" s="17"/>
      <c r="W535" s="17"/>
    </row>
    <row r="536" spans="1:23" s="2" customFormat="1" x14ac:dyDescent="0.25">
      <c r="A536" s="82"/>
      <c r="B536" s="23" t="s">
        <v>406</v>
      </c>
      <c r="C536" s="30">
        <v>1000</v>
      </c>
      <c r="D536" s="30">
        <v>1000</v>
      </c>
      <c r="E536" s="30"/>
      <c r="F536" s="30"/>
      <c r="G536" s="30"/>
      <c r="H536" s="30"/>
      <c r="I536" s="30"/>
      <c r="J536" s="30"/>
      <c r="K536" s="30"/>
      <c r="L536" s="30"/>
      <c r="M536" s="30"/>
      <c r="N536" s="30"/>
      <c r="O536" s="30"/>
      <c r="P536" s="30"/>
      <c r="Q536" s="16"/>
      <c r="R536" s="30"/>
      <c r="S536" s="30"/>
      <c r="T536" s="30"/>
      <c r="U536" s="17"/>
      <c r="V536" s="17"/>
      <c r="W536" s="17"/>
    </row>
    <row r="537" spans="1:23" s="2" customFormat="1" x14ac:dyDescent="0.25">
      <c r="A537" s="82"/>
      <c r="B537" s="23" t="s">
        <v>407</v>
      </c>
      <c r="C537" s="30">
        <v>1000</v>
      </c>
      <c r="D537" s="30">
        <v>1000</v>
      </c>
      <c r="E537" s="30"/>
      <c r="F537" s="30"/>
      <c r="G537" s="30"/>
      <c r="H537" s="30"/>
      <c r="I537" s="30"/>
      <c r="J537" s="30"/>
      <c r="K537" s="30"/>
      <c r="L537" s="30"/>
      <c r="M537" s="30"/>
      <c r="N537" s="30"/>
      <c r="O537" s="30"/>
      <c r="P537" s="30"/>
      <c r="Q537" s="16"/>
      <c r="R537" s="30"/>
      <c r="S537" s="30"/>
      <c r="T537" s="30"/>
      <c r="U537" s="17"/>
      <c r="V537" s="17"/>
      <c r="W537" s="17"/>
    </row>
    <row r="538" spans="1:23" s="2" customFormat="1" x14ac:dyDescent="0.25">
      <c r="A538" s="82"/>
      <c r="B538" s="23" t="s">
        <v>408</v>
      </c>
      <c r="C538" s="30">
        <v>800</v>
      </c>
      <c r="D538" s="30">
        <v>800</v>
      </c>
      <c r="E538" s="30"/>
      <c r="F538" s="30"/>
      <c r="G538" s="30"/>
      <c r="H538" s="30"/>
      <c r="I538" s="30"/>
      <c r="J538" s="30"/>
      <c r="K538" s="30"/>
      <c r="L538" s="30"/>
      <c r="M538" s="30"/>
      <c r="N538" s="30"/>
      <c r="O538" s="30"/>
      <c r="P538" s="30"/>
      <c r="Q538" s="16"/>
      <c r="R538" s="30"/>
      <c r="S538" s="30"/>
      <c r="T538" s="30"/>
      <c r="U538" s="17"/>
      <c r="V538" s="17"/>
      <c r="W538" s="17"/>
    </row>
    <row r="539" spans="1:23" s="2" customFormat="1" x14ac:dyDescent="0.25">
      <c r="A539" s="82"/>
      <c r="B539" s="23" t="s">
        <v>409</v>
      </c>
      <c r="C539" s="30">
        <v>1000</v>
      </c>
      <c r="D539" s="30">
        <v>1000</v>
      </c>
      <c r="E539" s="30"/>
      <c r="F539" s="30"/>
      <c r="G539" s="30"/>
      <c r="H539" s="30"/>
      <c r="I539" s="30"/>
      <c r="J539" s="30"/>
      <c r="K539" s="30"/>
      <c r="L539" s="30"/>
      <c r="M539" s="30"/>
      <c r="N539" s="30"/>
      <c r="O539" s="30"/>
      <c r="P539" s="30"/>
      <c r="Q539" s="16"/>
      <c r="R539" s="30"/>
      <c r="S539" s="30"/>
      <c r="T539" s="30"/>
      <c r="U539" s="17"/>
      <c r="V539" s="17"/>
      <c r="W539" s="17"/>
    </row>
    <row r="540" spans="1:23" s="2" customFormat="1" x14ac:dyDescent="0.25">
      <c r="A540" s="82"/>
      <c r="B540" s="23" t="s">
        <v>410</v>
      </c>
      <c r="C540" s="30">
        <v>500</v>
      </c>
      <c r="D540" s="30">
        <v>500</v>
      </c>
      <c r="E540" s="30"/>
      <c r="F540" s="30"/>
      <c r="G540" s="30"/>
      <c r="H540" s="30"/>
      <c r="I540" s="30"/>
      <c r="J540" s="30"/>
      <c r="K540" s="30"/>
      <c r="L540" s="30"/>
      <c r="M540" s="30"/>
      <c r="N540" s="30"/>
      <c r="O540" s="30"/>
      <c r="P540" s="30"/>
      <c r="Q540" s="16"/>
      <c r="R540" s="30"/>
      <c r="S540" s="30"/>
      <c r="T540" s="30"/>
      <c r="U540" s="17"/>
      <c r="V540" s="17"/>
      <c r="W540" s="17"/>
    </row>
    <row r="541" spans="1:23" s="2" customFormat="1" x14ac:dyDescent="0.25">
      <c r="A541" s="82"/>
      <c r="B541" s="23" t="s">
        <v>411</v>
      </c>
      <c r="C541" s="30">
        <v>0</v>
      </c>
      <c r="D541" s="30"/>
      <c r="E541" s="30"/>
      <c r="F541" s="30"/>
      <c r="G541" s="30"/>
      <c r="H541" s="30"/>
      <c r="I541" s="30"/>
      <c r="J541" s="30"/>
      <c r="K541" s="30"/>
      <c r="L541" s="30"/>
      <c r="M541" s="30"/>
      <c r="N541" s="30"/>
      <c r="O541" s="30"/>
      <c r="P541" s="30"/>
      <c r="Q541" s="16"/>
      <c r="R541" s="30"/>
      <c r="S541" s="30"/>
      <c r="T541" s="30"/>
      <c r="U541" s="17"/>
      <c r="V541" s="17"/>
      <c r="W541" s="17"/>
    </row>
    <row r="542" spans="1:23" s="2" customFormat="1" x14ac:dyDescent="0.25">
      <c r="A542" s="82"/>
      <c r="B542" s="23" t="s">
        <v>412</v>
      </c>
      <c r="C542" s="30">
        <v>600</v>
      </c>
      <c r="D542" s="30">
        <v>600</v>
      </c>
      <c r="E542" s="30"/>
      <c r="F542" s="30"/>
      <c r="G542" s="30"/>
      <c r="H542" s="30"/>
      <c r="I542" s="30"/>
      <c r="J542" s="30"/>
      <c r="K542" s="30"/>
      <c r="L542" s="30"/>
      <c r="M542" s="30"/>
      <c r="N542" s="30"/>
      <c r="O542" s="30"/>
      <c r="P542" s="30"/>
      <c r="Q542" s="16"/>
      <c r="R542" s="30"/>
      <c r="S542" s="30"/>
      <c r="T542" s="30"/>
      <c r="U542" s="17"/>
      <c r="V542" s="17"/>
      <c r="W542" s="17"/>
    </row>
    <row r="543" spans="1:23" s="2" customFormat="1" x14ac:dyDescent="0.25">
      <c r="A543" s="82"/>
      <c r="B543" s="23" t="s">
        <v>413</v>
      </c>
      <c r="C543" s="30">
        <v>800</v>
      </c>
      <c r="D543" s="30">
        <v>800</v>
      </c>
      <c r="E543" s="30"/>
      <c r="F543" s="30"/>
      <c r="G543" s="30"/>
      <c r="H543" s="30"/>
      <c r="I543" s="30"/>
      <c r="J543" s="30"/>
      <c r="K543" s="30"/>
      <c r="L543" s="30"/>
      <c r="M543" s="30"/>
      <c r="N543" s="30"/>
      <c r="O543" s="30"/>
      <c r="P543" s="30"/>
      <c r="Q543" s="16"/>
      <c r="R543" s="30"/>
      <c r="S543" s="30"/>
      <c r="T543" s="30"/>
      <c r="U543" s="17"/>
      <c r="V543" s="17"/>
      <c r="W543" s="17"/>
    </row>
    <row r="544" spans="1:23" s="2" customFormat="1" x14ac:dyDescent="0.25">
      <c r="A544" s="82"/>
      <c r="B544" s="23" t="s">
        <v>414</v>
      </c>
      <c r="C544" s="30">
        <v>600</v>
      </c>
      <c r="D544" s="30">
        <v>600</v>
      </c>
      <c r="E544" s="30"/>
      <c r="F544" s="30"/>
      <c r="G544" s="30"/>
      <c r="H544" s="30"/>
      <c r="I544" s="30"/>
      <c r="J544" s="30"/>
      <c r="K544" s="30"/>
      <c r="L544" s="30"/>
      <c r="M544" s="30"/>
      <c r="N544" s="30"/>
      <c r="O544" s="30"/>
      <c r="P544" s="30"/>
      <c r="Q544" s="16"/>
      <c r="R544" s="30"/>
      <c r="S544" s="30"/>
      <c r="T544" s="30"/>
      <c r="U544" s="17"/>
      <c r="V544" s="17"/>
      <c r="W544" s="17"/>
    </row>
    <row r="545" spans="1:23" s="2" customFormat="1" x14ac:dyDescent="0.25">
      <c r="A545" s="82"/>
      <c r="B545" s="23" t="s">
        <v>415</v>
      </c>
      <c r="C545" s="30">
        <v>600</v>
      </c>
      <c r="D545" s="30">
        <v>600</v>
      </c>
      <c r="E545" s="30"/>
      <c r="F545" s="30"/>
      <c r="G545" s="30"/>
      <c r="H545" s="30"/>
      <c r="I545" s="30"/>
      <c r="J545" s="30"/>
      <c r="K545" s="30"/>
      <c r="L545" s="30"/>
      <c r="M545" s="30"/>
      <c r="N545" s="30"/>
      <c r="O545" s="30"/>
      <c r="P545" s="30"/>
      <c r="Q545" s="16"/>
      <c r="R545" s="30"/>
      <c r="S545" s="30"/>
      <c r="T545" s="30"/>
      <c r="U545" s="17"/>
      <c r="V545" s="17"/>
      <c r="W545" s="17"/>
    </row>
    <row r="546" spans="1:23" s="2" customFormat="1" x14ac:dyDescent="0.25">
      <c r="A546" s="82"/>
      <c r="B546" s="23" t="s">
        <v>416</v>
      </c>
      <c r="C546" s="30">
        <v>300</v>
      </c>
      <c r="D546" s="30">
        <v>300</v>
      </c>
      <c r="E546" s="30"/>
      <c r="F546" s="30"/>
      <c r="G546" s="30"/>
      <c r="H546" s="30"/>
      <c r="I546" s="30"/>
      <c r="J546" s="30"/>
      <c r="K546" s="30"/>
      <c r="L546" s="30"/>
      <c r="M546" s="30"/>
      <c r="N546" s="30"/>
      <c r="O546" s="30"/>
      <c r="P546" s="30"/>
      <c r="Q546" s="16"/>
      <c r="R546" s="30"/>
      <c r="S546" s="30"/>
      <c r="T546" s="30"/>
      <c r="U546" s="17"/>
      <c r="V546" s="17"/>
      <c r="W546" s="17"/>
    </row>
    <row r="547" spans="1:23" s="2" customFormat="1" x14ac:dyDescent="0.25">
      <c r="A547" s="82"/>
      <c r="B547" s="23" t="s">
        <v>417</v>
      </c>
      <c r="C547" s="30">
        <v>2000</v>
      </c>
      <c r="D547" s="30">
        <v>2000</v>
      </c>
      <c r="E547" s="30"/>
      <c r="F547" s="30"/>
      <c r="G547" s="30"/>
      <c r="H547" s="30"/>
      <c r="I547" s="30"/>
      <c r="J547" s="30"/>
      <c r="K547" s="30"/>
      <c r="L547" s="30"/>
      <c r="M547" s="30"/>
      <c r="N547" s="30"/>
      <c r="O547" s="30"/>
      <c r="P547" s="30"/>
      <c r="Q547" s="16"/>
      <c r="R547" s="30"/>
      <c r="S547" s="30"/>
      <c r="T547" s="30"/>
      <c r="U547" s="17"/>
      <c r="V547" s="17"/>
      <c r="W547" s="17"/>
    </row>
    <row r="548" spans="1:23" s="2" customFormat="1" x14ac:dyDescent="0.25">
      <c r="A548" s="81" t="s">
        <v>418</v>
      </c>
      <c r="B548" s="80" t="s">
        <v>370</v>
      </c>
      <c r="C548" s="29">
        <f>C549</f>
        <v>6000</v>
      </c>
      <c r="D548" s="29">
        <f>D549</f>
        <v>6000</v>
      </c>
      <c r="E548" s="29">
        <v>0</v>
      </c>
      <c r="F548" s="29"/>
      <c r="G548" s="29"/>
      <c r="H548" s="29"/>
      <c r="I548" s="29"/>
      <c r="J548" s="29"/>
      <c r="K548" s="29"/>
      <c r="L548" s="29"/>
      <c r="M548" s="29"/>
      <c r="N548" s="29"/>
      <c r="O548" s="29"/>
      <c r="P548" s="29"/>
      <c r="Q548" s="16"/>
      <c r="R548" s="29"/>
      <c r="S548" s="29"/>
      <c r="T548" s="29"/>
      <c r="U548" s="17"/>
      <c r="V548" s="17"/>
      <c r="W548" s="17"/>
    </row>
    <row r="549" spans="1:23" s="2" customFormat="1" x14ac:dyDescent="0.25">
      <c r="A549" s="81"/>
      <c r="B549" s="23" t="s">
        <v>419</v>
      </c>
      <c r="C549" s="30">
        <v>6000</v>
      </c>
      <c r="D549" s="30">
        <v>6000</v>
      </c>
      <c r="E549" s="30"/>
      <c r="F549" s="30"/>
      <c r="G549" s="30"/>
      <c r="H549" s="30"/>
      <c r="I549" s="30"/>
      <c r="J549" s="30"/>
      <c r="K549" s="30"/>
      <c r="L549" s="30"/>
      <c r="M549" s="30"/>
      <c r="N549" s="30"/>
      <c r="O549" s="30"/>
      <c r="P549" s="30"/>
      <c r="Q549" s="16"/>
      <c r="R549" s="30"/>
      <c r="S549" s="30"/>
      <c r="T549" s="30"/>
      <c r="U549" s="17"/>
      <c r="V549" s="17"/>
      <c r="W549" s="17"/>
    </row>
    <row r="550" spans="1:23" s="2" customFormat="1" x14ac:dyDescent="0.25">
      <c r="A550" s="81" t="s">
        <v>420</v>
      </c>
      <c r="B550" s="80" t="s">
        <v>421</v>
      </c>
      <c r="C550" s="29">
        <v>9990</v>
      </c>
      <c r="D550" s="29">
        <v>9990</v>
      </c>
      <c r="E550" s="29"/>
      <c r="F550" s="29"/>
      <c r="G550" s="29"/>
      <c r="H550" s="29"/>
      <c r="I550" s="29"/>
      <c r="J550" s="29"/>
      <c r="K550" s="29"/>
      <c r="L550" s="29"/>
      <c r="M550" s="29"/>
      <c r="N550" s="29"/>
      <c r="O550" s="29"/>
      <c r="P550" s="29"/>
      <c r="Q550" s="16"/>
      <c r="R550" s="29"/>
      <c r="S550" s="29"/>
      <c r="T550" s="29"/>
      <c r="U550" s="17"/>
      <c r="V550" s="17"/>
      <c r="W550" s="17"/>
    </row>
    <row r="551" spans="1:23" s="2" customFormat="1" x14ac:dyDescent="0.25">
      <c r="A551" s="81" t="s">
        <v>422</v>
      </c>
      <c r="B551" s="80" t="s">
        <v>423</v>
      </c>
      <c r="C551" s="29">
        <v>3450</v>
      </c>
      <c r="D551" s="29">
        <v>3450</v>
      </c>
      <c r="E551" s="29">
        <v>0</v>
      </c>
      <c r="F551" s="29"/>
      <c r="G551" s="29"/>
      <c r="H551" s="29"/>
      <c r="I551" s="29"/>
      <c r="J551" s="29"/>
      <c r="K551" s="29"/>
      <c r="L551" s="29"/>
      <c r="M551" s="29"/>
      <c r="N551" s="29"/>
      <c r="O551" s="29"/>
      <c r="P551" s="29"/>
      <c r="Q551" s="16"/>
      <c r="R551" s="29"/>
      <c r="S551" s="29"/>
      <c r="T551" s="29"/>
      <c r="U551" s="17"/>
      <c r="V551" s="17"/>
      <c r="W551" s="17"/>
    </row>
    <row r="552" spans="1:23" s="2" customFormat="1" x14ac:dyDescent="0.25">
      <c r="A552" s="81"/>
      <c r="B552" s="23" t="s">
        <v>424</v>
      </c>
      <c r="C552" s="30">
        <v>3450</v>
      </c>
      <c r="D552" s="30">
        <v>3450</v>
      </c>
      <c r="E552" s="30"/>
      <c r="F552" s="30"/>
      <c r="G552" s="30"/>
      <c r="H552" s="30"/>
      <c r="I552" s="30"/>
      <c r="J552" s="30"/>
      <c r="K552" s="30"/>
      <c r="L552" s="30"/>
      <c r="M552" s="30"/>
      <c r="N552" s="30"/>
      <c r="O552" s="30"/>
      <c r="P552" s="30"/>
      <c r="Q552" s="16"/>
      <c r="R552" s="30"/>
      <c r="S552" s="30"/>
      <c r="T552" s="30"/>
      <c r="U552" s="17"/>
      <c r="V552" s="17"/>
      <c r="W552" s="17"/>
    </row>
    <row r="553" spans="1:23" s="2" customFormat="1" x14ac:dyDescent="0.25">
      <c r="A553" s="81" t="s">
        <v>425</v>
      </c>
      <c r="B553" s="80" t="s">
        <v>426</v>
      </c>
      <c r="C553" s="29">
        <v>9600</v>
      </c>
      <c r="D553" s="29">
        <v>9600</v>
      </c>
      <c r="E553" s="29">
        <v>0</v>
      </c>
      <c r="F553" s="29"/>
      <c r="G553" s="29"/>
      <c r="H553" s="29"/>
      <c r="I553" s="29"/>
      <c r="J553" s="29"/>
      <c r="K553" s="29"/>
      <c r="L553" s="29"/>
      <c r="M553" s="29"/>
      <c r="N553" s="29"/>
      <c r="O553" s="29"/>
      <c r="P553" s="29"/>
      <c r="Q553" s="16"/>
      <c r="R553" s="29"/>
      <c r="S553" s="29"/>
      <c r="T553" s="29"/>
      <c r="U553" s="17"/>
      <c r="V553" s="17"/>
      <c r="W553" s="17"/>
    </row>
    <row r="554" spans="1:23" s="2" customFormat="1" x14ac:dyDescent="0.25">
      <c r="A554" s="81"/>
      <c r="B554" s="23" t="s">
        <v>427</v>
      </c>
      <c r="C554" s="30">
        <v>9600</v>
      </c>
      <c r="D554" s="30">
        <v>9600</v>
      </c>
      <c r="E554" s="30"/>
      <c r="F554" s="30"/>
      <c r="G554" s="30"/>
      <c r="H554" s="30"/>
      <c r="I554" s="30"/>
      <c r="J554" s="30"/>
      <c r="K554" s="30"/>
      <c r="L554" s="30"/>
      <c r="M554" s="30"/>
      <c r="N554" s="30"/>
      <c r="O554" s="30"/>
      <c r="P554" s="30"/>
      <c r="Q554" s="16"/>
      <c r="R554" s="30"/>
      <c r="S554" s="30"/>
      <c r="T554" s="30"/>
      <c r="U554" s="17"/>
      <c r="V554" s="17"/>
      <c r="W554" s="17"/>
    </row>
    <row r="555" spans="1:23" s="2" customFormat="1" x14ac:dyDescent="0.25">
      <c r="A555" s="81" t="s">
        <v>428</v>
      </c>
      <c r="B555" s="62" t="s">
        <v>368</v>
      </c>
      <c r="C555" s="30"/>
      <c r="D555" s="30"/>
      <c r="E555" s="30"/>
      <c r="F555" s="30"/>
      <c r="G555" s="30"/>
      <c r="H555" s="30"/>
      <c r="I555" s="30"/>
      <c r="J555" s="30"/>
      <c r="K555" s="30"/>
      <c r="L555" s="30"/>
      <c r="M555" s="30"/>
      <c r="N555" s="30"/>
      <c r="O555" s="30"/>
      <c r="P555" s="30"/>
      <c r="Q555" s="16"/>
      <c r="R555" s="30"/>
      <c r="S555" s="30"/>
      <c r="T555" s="30"/>
      <c r="U555" s="17"/>
      <c r="V555" s="17"/>
      <c r="W555" s="17"/>
    </row>
    <row r="556" spans="1:23" s="2" customFormat="1" x14ac:dyDescent="0.25">
      <c r="A556" s="81" t="s">
        <v>429</v>
      </c>
      <c r="B556" s="80" t="s">
        <v>430</v>
      </c>
      <c r="C556" s="29">
        <f t="shared" ref="C556:D556" si="43">SUM(C557:C564)</f>
        <v>4600</v>
      </c>
      <c r="D556" s="29">
        <f t="shared" si="43"/>
        <v>4600</v>
      </c>
      <c r="E556" s="29">
        <v>0</v>
      </c>
      <c r="F556" s="29"/>
      <c r="G556" s="29"/>
      <c r="H556" s="29"/>
      <c r="I556" s="29"/>
      <c r="J556" s="29"/>
      <c r="K556" s="29"/>
      <c r="L556" s="29"/>
      <c r="M556" s="29"/>
      <c r="N556" s="29"/>
      <c r="O556" s="29"/>
      <c r="P556" s="29"/>
      <c r="Q556" s="16"/>
      <c r="R556" s="29"/>
      <c r="S556" s="29"/>
      <c r="T556" s="29"/>
      <c r="U556" s="17"/>
      <c r="V556" s="17"/>
      <c r="W556" s="17"/>
    </row>
    <row r="557" spans="1:23" s="2" customFormat="1" x14ac:dyDescent="0.25">
      <c r="A557" s="13"/>
      <c r="B557" s="14" t="s">
        <v>89</v>
      </c>
      <c r="C557" s="30">
        <v>0</v>
      </c>
      <c r="D557" s="30"/>
      <c r="E557" s="30"/>
      <c r="F557" s="30"/>
      <c r="G557" s="30"/>
      <c r="H557" s="30"/>
      <c r="I557" s="30"/>
      <c r="J557" s="30"/>
      <c r="K557" s="30"/>
      <c r="L557" s="30"/>
      <c r="M557" s="30"/>
      <c r="N557" s="30"/>
      <c r="O557" s="30"/>
      <c r="P557" s="30"/>
      <c r="Q557" s="16"/>
      <c r="R557" s="30"/>
      <c r="S557" s="30"/>
      <c r="T557" s="30"/>
      <c r="U557" s="17"/>
      <c r="V557" s="17"/>
      <c r="W557" s="17"/>
    </row>
    <row r="558" spans="1:23" s="2" customFormat="1" x14ac:dyDescent="0.25">
      <c r="A558" s="13"/>
      <c r="B558" s="14" t="s">
        <v>56</v>
      </c>
      <c r="C558" s="30">
        <v>0</v>
      </c>
      <c r="D558" s="30"/>
      <c r="E558" s="30"/>
      <c r="F558" s="30"/>
      <c r="G558" s="30"/>
      <c r="H558" s="30"/>
      <c r="I558" s="30"/>
      <c r="J558" s="30"/>
      <c r="K558" s="30"/>
      <c r="L558" s="30"/>
      <c r="M558" s="30"/>
      <c r="N558" s="30"/>
      <c r="O558" s="30"/>
      <c r="P558" s="30"/>
      <c r="Q558" s="16"/>
      <c r="R558" s="30"/>
      <c r="S558" s="30"/>
      <c r="T558" s="30"/>
      <c r="U558" s="17"/>
      <c r="V558" s="17"/>
      <c r="W558" s="17"/>
    </row>
    <row r="559" spans="1:23" s="2" customFormat="1" x14ac:dyDescent="0.25">
      <c r="A559" s="18"/>
      <c r="B559" s="23" t="s">
        <v>431</v>
      </c>
      <c r="C559" s="30">
        <v>800</v>
      </c>
      <c r="D559" s="30">
        <v>800</v>
      </c>
      <c r="E559" s="30"/>
      <c r="F559" s="30"/>
      <c r="G559" s="30"/>
      <c r="H559" s="30"/>
      <c r="I559" s="30"/>
      <c r="J559" s="30"/>
      <c r="K559" s="30"/>
      <c r="L559" s="30"/>
      <c r="M559" s="30"/>
      <c r="N559" s="30"/>
      <c r="O559" s="30"/>
      <c r="P559" s="30"/>
      <c r="Q559" s="16"/>
      <c r="R559" s="30"/>
      <c r="S559" s="30"/>
      <c r="T559" s="30"/>
      <c r="U559" s="17"/>
      <c r="V559" s="17"/>
      <c r="W559" s="17"/>
    </row>
    <row r="560" spans="1:23" s="2" customFormat="1" x14ac:dyDescent="0.25">
      <c r="A560" s="18"/>
      <c r="B560" s="23" t="s">
        <v>432</v>
      </c>
      <c r="C560" s="30">
        <v>800</v>
      </c>
      <c r="D560" s="30">
        <v>800</v>
      </c>
      <c r="E560" s="30"/>
      <c r="F560" s="30"/>
      <c r="G560" s="30"/>
      <c r="H560" s="30"/>
      <c r="I560" s="30"/>
      <c r="J560" s="30"/>
      <c r="K560" s="30"/>
      <c r="L560" s="30"/>
      <c r="M560" s="30"/>
      <c r="N560" s="30"/>
      <c r="O560" s="30"/>
      <c r="P560" s="30"/>
      <c r="Q560" s="16"/>
      <c r="R560" s="30"/>
      <c r="S560" s="30"/>
      <c r="T560" s="30"/>
      <c r="U560" s="17"/>
      <c r="V560" s="17"/>
      <c r="W560" s="17"/>
    </row>
    <row r="561" spans="1:23" s="2" customFormat="1" x14ac:dyDescent="0.25">
      <c r="A561" s="13"/>
      <c r="B561" s="14" t="s">
        <v>433</v>
      </c>
      <c r="C561" s="30">
        <v>0</v>
      </c>
      <c r="D561" s="30"/>
      <c r="E561" s="30"/>
      <c r="F561" s="30"/>
      <c r="G561" s="30"/>
      <c r="H561" s="30"/>
      <c r="I561" s="30"/>
      <c r="J561" s="30"/>
      <c r="K561" s="30"/>
      <c r="L561" s="30"/>
      <c r="M561" s="30"/>
      <c r="N561" s="30"/>
      <c r="O561" s="30"/>
      <c r="P561" s="30"/>
      <c r="Q561" s="16"/>
      <c r="R561" s="30"/>
      <c r="S561" s="30"/>
      <c r="T561" s="30"/>
      <c r="U561" s="17"/>
      <c r="V561" s="17"/>
      <c r="W561" s="17"/>
    </row>
    <row r="562" spans="1:23" s="2" customFormat="1" x14ac:dyDescent="0.25">
      <c r="A562" s="18"/>
      <c r="B562" s="23" t="s">
        <v>434</v>
      </c>
      <c r="C562" s="30">
        <v>1000</v>
      </c>
      <c r="D562" s="30">
        <v>1000</v>
      </c>
      <c r="E562" s="30"/>
      <c r="F562" s="30"/>
      <c r="G562" s="30"/>
      <c r="H562" s="30"/>
      <c r="I562" s="30"/>
      <c r="J562" s="30"/>
      <c r="K562" s="30"/>
      <c r="L562" s="30"/>
      <c r="M562" s="30"/>
      <c r="N562" s="30"/>
      <c r="O562" s="30"/>
      <c r="P562" s="30"/>
      <c r="Q562" s="16"/>
      <c r="R562" s="30"/>
      <c r="S562" s="30"/>
      <c r="T562" s="30"/>
      <c r="U562" s="17"/>
      <c r="V562" s="17"/>
      <c r="W562" s="17"/>
    </row>
    <row r="563" spans="1:23" s="2" customFormat="1" x14ac:dyDescent="0.25">
      <c r="A563" s="18"/>
      <c r="B563" s="23" t="s">
        <v>435</v>
      </c>
      <c r="C563" s="30">
        <v>1000</v>
      </c>
      <c r="D563" s="30">
        <v>1000</v>
      </c>
      <c r="E563" s="30"/>
      <c r="F563" s="30"/>
      <c r="G563" s="30"/>
      <c r="H563" s="30"/>
      <c r="I563" s="30"/>
      <c r="J563" s="30"/>
      <c r="K563" s="30"/>
      <c r="L563" s="30"/>
      <c r="M563" s="30"/>
      <c r="N563" s="30"/>
      <c r="O563" s="30"/>
      <c r="P563" s="30"/>
      <c r="Q563" s="16"/>
      <c r="R563" s="30"/>
      <c r="S563" s="30"/>
      <c r="T563" s="30"/>
      <c r="U563" s="17"/>
      <c r="V563" s="17"/>
      <c r="W563" s="17"/>
    </row>
    <row r="564" spans="1:23" s="2" customFormat="1" x14ac:dyDescent="0.25">
      <c r="A564" s="18"/>
      <c r="B564" s="23" t="s">
        <v>436</v>
      </c>
      <c r="C564" s="30">
        <v>1000</v>
      </c>
      <c r="D564" s="30">
        <v>1000</v>
      </c>
      <c r="E564" s="30"/>
      <c r="F564" s="30"/>
      <c r="G564" s="30"/>
      <c r="H564" s="30"/>
      <c r="I564" s="30"/>
      <c r="J564" s="30"/>
      <c r="K564" s="30"/>
      <c r="L564" s="30"/>
      <c r="M564" s="30"/>
      <c r="N564" s="30"/>
      <c r="O564" s="30"/>
      <c r="P564" s="30"/>
      <c r="Q564" s="16"/>
      <c r="R564" s="30"/>
      <c r="S564" s="30"/>
      <c r="T564" s="30"/>
      <c r="U564" s="17"/>
      <c r="V564" s="17"/>
      <c r="W564" s="17"/>
    </row>
    <row r="565" spans="1:23" s="2" customFormat="1" x14ac:dyDescent="0.25">
      <c r="A565" s="18"/>
      <c r="B565" s="23"/>
      <c r="C565" s="30">
        <f t="shared" ref="C565:D565" si="44">SUM(C566:C600)</f>
        <v>32387</v>
      </c>
      <c r="D565" s="30">
        <f t="shared" si="44"/>
        <v>32387</v>
      </c>
      <c r="E565" s="30"/>
      <c r="F565" s="30"/>
      <c r="G565" s="30"/>
      <c r="H565" s="30"/>
      <c r="I565" s="30"/>
      <c r="J565" s="30"/>
      <c r="K565" s="30"/>
      <c r="L565" s="30"/>
      <c r="M565" s="30"/>
      <c r="N565" s="30"/>
      <c r="O565" s="30"/>
      <c r="P565" s="30"/>
      <c r="Q565" s="16"/>
      <c r="R565" s="30"/>
      <c r="S565" s="30"/>
      <c r="T565" s="30"/>
      <c r="U565" s="17"/>
      <c r="V565" s="17"/>
      <c r="W565" s="17"/>
    </row>
    <row r="566" spans="1:23" s="2" customFormat="1" ht="25.5" x14ac:dyDescent="0.25">
      <c r="A566" s="18"/>
      <c r="B566" s="23" t="s">
        <v>437</v>
      </c>
      <c r="C566" s="73">
        <v>1400</v>
      </c>
      <c r="D566" s="73">
        <v>1400</v>
      </c>
      <c r="E566" s="30"/>
      <c r="F566" s="30"/>
      <c r="G566" s="30"/>
      <c r="H566" s="30"/>
      <c r="I566" s="30"/>
      <c r="J566" s="30"/>
      <c r="K566" s="30"/>
      <c r="L566" s="30"/>
      <c r="M566" s="30"/>
      <c r="N566" s="30"/>
      <c r="O566" s="30"/>
      <c r="P566" s="30"/>
      <c r="Q566" s="16"/>
      <c r="R566" s="30"/>
      <c r="S566" s="30"/>
      <c r="T566" s="30"/>
      <c r="U566" s="17"/>
      <c r="V566" s="17"/>
      <c r="W566" s="17"/>
    </row>
    <row r="567" spans="1:23" s="2" customFormat="1" ht="25.5" x14ac:dyDescent="0.25">
      <c r="A567" s="18"/>
      <c r="B567" s="23" t="s">
        <v>438</v>
      </c>
      <c r="C567" s="73">
        <v>3000</v>
      </c>
      <c r="D567" s="73">
        <v>3000</v>
      </c>
      <c r="E567" s="30"/>
      <c r="F567" s="30"/>
      <c r="G567" s="30"/>
      <c r="H567" s="30"/>
      <c r="I567" s="30"/>
      <c r="J567" s="30"/>
      <c r="K567" s="30"/>
      <c r="L567" s="30"/>
      <c r="M567" s="30"/>
      <c r="N567" s="30"/>
      <c r="O567" s="30"/>
      <c r="P567" s="30"/>
      <c r="Q567" s="16"/>
      <c r="R567" s="30"/>
      <c r="S567" s="30"/>
      <c r="T567" s="30"/>
      <c r="U567" s="17"/>
      <c r="V567" s="17"/>
      <c r="W567" s="17"/>
    </row>
    <row r="568" spans="1:23" s="2" customFormat="1" ht="25.5" x14ac:dyDescent="0.25">
      <c r="A568" s="18"/>
      <c r="B568" s="23" t="s">
        <v>439</v>
      </c>
      <c r="C568" s="73">
        <v>3000</v>
      </c>
      <c r="D568" s="73">
        <v>3000</v>
      </c>
      <c r="E568" s="30"/>
      <c r="F568" s="30"/>
      <c r="G568" s="30"/>
      <c r="H568" s="30"/>
      <c r="I568" s="30"/>
      <c r="J568" s="30"/>
      <c r="K568" s="30"/>
      <c r="L568" s="30"/>
      <c r="M568" s="30"/>
      <c r="N568" s="30"/>
      <c r="O568" s="30"/>
      <c r="P568" s="30"/>
      <c r="Q568" s="16"/>
      <c r="R568" s="30"/>
      <c r="S568" s="30"/>
      <c r="T568" s="30"/>
      <c r="U568" s="17"/>
      <c r="V568" s="17"/>
      <c r="W568" s="17"/>
    </row>
    <row r="569" spans="1:23" s="2" customFormat="1" ht="25.5" x14ac:dyDescent="0.25">
      <c r="A569" s="18"/>
      <c r="B569" s="23" t="s">
        <v>440</v>
      </c>
      <c r="C569" s="73">
        <v>3000</v>
      </c>
      <c r="D569" s="73">
        <v>3000</v>
      </c>
      <c r="E569" s="30"/>
      <c r="F569" s="30"/>
      <c r="G569" s="30"/>
      <c r="H569" s="30"/>
      <c r="I569" s="30"/>
      <c r="J569" s="30"/>
      <c r="K569" s="30"/>
      <c r="L569" s="30"/>
      <c r="M569" s="30"/>
      <c r="N569" s="30"/>
      <c r="O569" s="30"/>
      <c r="P569" s="30"/>
      <c r="Q569" s="16"/>
      <c r="R569" s="30"/>
      <c r="S569" s="30"/>
      <c r="T569" s="30"/>
      <c r="U569" s="17"/>
      <c r="V569" s="17"/>
      <c r="W569" s="17"/>
    </row>
    <row r="570" spans="1:23" s="2" customFormat="1" ht="25.5" x14ac:dyDescent="0.25">
      <c r="A570" s="18"/>
      <c r="B570" s="23" t="s">
        <v>441</v>
      </c>
      <c r="C570" s="73">
        <v>1400</v>
      </c>
      <c r="D570" s="73">
        <v>1400</v>
      </c>
      <c r="E570" s="30"/>
      <c r="F570" s="30"/>
      <c r="G570" s="30"/>
      <c r="H570" s="30"/>
      <c r="I570" s="30"/>
      <c r="J570" s="30"/>
      <c r="K570" s="30"/>
      <c r="L570" s="30"/>
      <c r="M570" s="30"/>
      <c r="N570" s="30"/>
      <c r="O570" s="30"/>
      <c r="P570" s="30"/>
      <c r="Q570" s="16"/>
      <c r="R570" s="30"/>
      <c r="S570" s="30"/>
      <c r="T570" s="30"/>
      <c r="U570" s="17"/>
      <c r="V570" s="17"/>
      <c r="W570" s="17"/>
    </row>
    <row r="571" spans="1:23" s="2" customFormat="1" ht="25.5" x14ac:dyDescent="0.25">
      <c r="A571" s="18"/>
      <c r="B571" s="23" t="s">
        <v>442</v>
      </c>
      <c r="C571" s="73"/>
      <c r="D571" s="73"/>
      <c r="E571" s="30"/>
      <c r="F571" s="30"/>
      <c r="G571" s="30"/>
      <c r="H571" s="30"/>
      <c r="I571" s="30"/>
      <c r="J571" s="30"/>
      <c r="K571" s="30"/>
      <c r="L571" s="30"/>
      <c r="M571" s="30"/>
      <c r="N571" s="30"/>
      <c r="O571" s="30"/>
      <c r="P571" s="30"/>
      <c r="Q571" s="16"/>
      <c r="R571" s="30"/>
      <c r="S571" s="30"/>
      <c r="T571" s="30"/>
      <c r="U571" s="17"/>
      <c r="V571" s="17"/>
      <c r="W571" s="17"/>
    </row>
    <row r="572" spans="1:23" s="2" customFormat="1" ht="25.5" x14ac:dyDescent="0.25">
      <c r="A572" s="18"/>
      <c r="B572" s="23" t="s">
        <v>443</v>
      </c>
      <c r="C572" s="73">
        <v>6000</v>
      </c>
      <c r="D572" s="73">
        <v>6000</v>
      </c>
      <c r="E572" s="30"/>
      <c r="F572" s="30"/>
      <c r="G572" s="30"/>
      <c r="H572" s="30"/>
      <c r="I572" s="30"/>
      <c r="J572" s="30"/>
      <c r="K572" s="30"/>
      <c r="L572" s="30"/>
      <c r="M572" s="30"/>
      <c r="N572" s="30"/>
      <c r="O572" s="30"/>
      <c r="P572" s="30"/>
      <c r="Q572" s="16"/>
      <c r="R572" s="30"/>
      <c r="S572" s="30"/>
      <c r="T572" s="30"/>
      <c r="U572" s="17"/>
      <c r="V572" s="17"/>
      <c r="W572" s="17"/>
    </row>
    <row r="573" spans="1:23" s="2" customFormat="1" x14ac:dyDescent="0.25">
      <c r="A573" s="18"/>
      <c r="B573" s="23" t="s">
        <v>444</v>
      </c>
      <c r="C573" s="73">
        <v>6000</v>
      </c>
      <c r="D573" s="73">
        <v>6000</v>
      </c>
      <c r="E573" s="30"/>
      <c r="F573" s="30"/>
      <c r="G573" s="30"/>
      <c r="H573" s="30"/>
      <c r="I573" s="30"/>
      <c r="J573" s="30"/>
      <c r="K573" s="30"/>
      <c r="L573" s="30"/>
      <c r="M573" s="30"/>
      <c r="N573" s="30"/>
      <c r="O573" s="30"/>
      <c r="P573" s="30"/>
      <c r="Q573" s="16"/>
      <c r="R573" s="30"/>
      <c r="S573" s="30"/>
      <c r="T573" s="30"/>
      <c r="U573" s="17"/>
      <c r="V573" s="17"/>
      <c r="W573" s="17"/>
    </row>
    <row r="574" spans="1:23" s="2" customFormat="1" ht="25.5" x14ac:dyDescent="0.25">
      <c r="A574" s="18"/>
      <c r="B574" s="23" t="s">
        <v>445</v>
      </c>
      <c r="C574" s="73">
        <v>3000</v>
      </c>
      <c r="D574" s="73">
        <v>3000</v>
      </c>
      <c r="E574" s="30"/>
      <c r="F574" s="30"/>
      <c r="G574" s="30"/>
      <c r="H574" s="30"/>
      <c r="I574" s="30"/>
      <c r="J574" s="30"/>
      <c r="K574" s="30"/>
      <c r="L574" s="30"/>
      <c r="M574" s="30"/>
      <c r="N574" s="30"/>
      <c r="O574" s="30"/>
      <c r="P574" s="30"/>
      <c r="Q574" s="16"/>
      <c r="R574" s="30"/>
      <c r="S574" s="30"/>
      <c r="T574" s="30"/>
      <c r="U574" s="17"/>
      <c r="V574" s="17"/>
      <c r="W574" s="17"/>
    </row>
    <row r="575" spans="1:23" s="2" customFormat="1" x14ac:dyDescent="0.25">
      <c r="A575" s="18"/>
      <c r="B575" s="23" t="s">
        <v>446</v>
      </c>
      <c r="C575" s="73">
        <v>5587</v>
      </c>
      <c r="D575" s="73">
        <v>5587</v>
      </c>
      <c r="E575" s="30"/>
      <c r="F575" s="30"/>
      <c r="G575" s="30"/>
      <c r="H575" s="30"/>
      <c r="I575" s="30"/>
      <c r="J575" s="30"/>
      <c r="K575" s="30"/>
      <c r="L575" s="30"/>
      <c r="M575" s="30"/>
      <c r="N575" s="30"/>
      <c r="O575" s="30"/>
      <c r="P575" s="30"/>
      <c r="Q575" s="16"/>
      <c r="R575" s="30"/>
      <c r="S575" s="30"/>
      <c r="T575" s="30"/>
      <c r="U575" s="17"/>
      <c r="V575" s="17"/>
      <c r="W575" s="17"/>
    </row>
    <row r="576" spans="1:23" s="2" customFormat="1" ht="25.5" x14ac:dyDescent="0.25">
      <c r="A576" s="18"/>
      <c r="B576" s="23" t="s">
        <v>447</v>
      </c>
      <c r="C576" s="73"/>
      <c r="D576" s="73"/>
      <c r="E576" s="30"/>
      <c r="F576" s="30"/>
      <c r="G576" s="30"/>
      <c r="H576" s="30"/>
      <c r="I576" s="30"/>
      <c r="J576" s="30"/>
      <c r="K576" s="30"/>
      <c r="L576" s="30"/>
      <c r="M576" s="30"/>
      <c r="N576" s="30"/>
      <c r="O576" s="30"/>
      <c r="P576" s="30"/>
      <c r="Q576" s="16"/>
      <c r="R576" s="30"/>
      <c r="S576" s="30"/>
      <c r="T576" s="30"/>
      <c r="U576" s="17"/>
      <c r="V576" s="17"/>
      <c r="W576" s="17"/>
    </row>
    <row r="577" spans="1:23" s="2" customFormat="1" x14ac:dyDescent="0.25">
      <c r="A577" s="18"/>
      <c r="B577" s="23" t="s">
        <v>448</v>
      </c>
      <c r="C577" s="73"/>
      <c r="D577" s="73"/>
      <c r="E577" s="30"/>
      <c r="F577" s="30"/>
      <c r="G577" s="30"/>
      <c r="H577" s="30"/>
      <c r="I577" s="30"/>
      <c r="J577" s="30"/>
      <c r="K577" s="30"/>
      <c r="L577" s="30"/>
      <c r="M577" s="30"/>
      <c r="N577" s="30"/>
      <c r="O577" s="30"/>
      <c r="P577" s="30"/>
      <c r="Q577" s="16"/>
      <c r="R577" s="30"/>
      <c r="S577" s="30"/>
      <c r="T577" s="30"/>
      <c r="U577" s="17"/>
      <c r="V577" s="17"/>
      <c r="W577" s="17"/>
    </row>
    <row r="578" spans="1:23" s="2" customFormat="1" x14ac:dyDescent="0.25">
      <c r="A578" s="18"/>
      <c r="B578" s="23" t="s">
        <v>449</v>
      </c>
      <c r="C578" s="73"/>
      <c r="D578" s="73"/>
      <c r="E578" s="30"/>
      <c r="F578" s="30"/>
      <c r="G578" s="30"/>
      <c r="H578" s="30"/>
      <c r="I578" s="30"/>
      <c r="J578" s="30"/>
      <c r="K578" s="30"/>
      <c r="L578" s="30"/>
      <c r="M578" s="30"/>
      <c r="N578" s="30"/>
      <c r="O578" s="30"/>
      <c r="P578" s="30"/>
      <c r="Q578" s="16"/>
      <c r="R578" s="30"/>
      <c r="S578" s="30"/>
      <c r="T578" s="30"/>
      <c r="U578" s="17"/>
      <c r="V578" s="17"/>
      <c r="W578" s="17"/>
    </row>
    <row r="579" spans="1:23" s="2" customFormat="1" x14ac:dyDescent="0.25">
      <c r="A579" s="18"/>
      <c r="B579" s="23" t="s">
        <v>450</v>
      </c>
      <c r="C579" s="73"/>
      <c r="D579" s="73"/>
      <c r="E579" s="30"/>
      <c r="F579" s="30"/>
      <c r="G579" s="30"/>
      <c r="H579" s="30"/>
      <c r="I579" s="30"/>
      <c r="J579" s="30"/>
      <c r="K579" s="30"/>
      <c r="L579" s="30"/>
      <c r="M579" s="30"/>
      <c r="N579" s="30"/>
      <c r="O579" s="30"/>
      <c r="P579" s="30"/>
      <c r="Q579" s="16"/>
      <c r="R579" s="30"/>
      <c r="S579" s="30"/>
      <c r="T579" s="30"/>
      <c r="U579" s="17"/>
      <c r="V579" s="17"/>
      <c r="W579" s="17"/>
    </row>
    <row r="580" spans="1:23" s="2" customFormat="1" x14ac:dyDescent="0.25">
      <c r="A580" s="18"/>
      <c r="B580" s="23" t="s">
        <v>451</v>
      </c>
      <c r="C580" s="73"/>
      <c r="D580" s="73"/>
      <c r="E580" s="30"/>
      <c r="F580" s="30"/>
      <c r="G580" s="30"/>
      <c r="H580" s="30"/>
      <c r="I580" s="30"/>
      <c r="J580" s="30"/>
      <c r="K580" s="30"/>
      <c r="L580" s="30"/>
      <c r="M580" s="30"/>
      <c r="N580" s="30"/>
      <c r="O580" s="30"/>
      <c r="P580" s="30"/>
      <c r="Q580" s="16"/>
      <c r="R580" s="30"/>
      <c r="S580" s="30"/>
      <c r="T580" s="30"/>
      <c r="U580" s="17"/>
      <c r="V580" s="17"/>
      <c r="W580" s="17"/>
    </row>
    <row r="581" spans="1:23" s="2" customFormat="1" x14ac:dyDescent="0.25">
      <c r="A581" s="18"/>
      <c r="B581" s="23" t="s">
        <v>452</v>
      </c>
      <c r="C581" s="73"/>
      <c r="D581" s="73"/>
      <c r="E581" s="30"/>
      <c r="F581" s="30"/>
      <c r="G581" s="30"/>
      <c r="H581" s="30"/>
      <c r="I581" s="30"/>
      <c r="J581" s="30"/>
      <c r="K581" s="30"/>
      <c r="L581" s="30"/>
      <c r="M581" s="30"/>
      <c r="N581" s="30"/>
      <c r="O581" s="30"/>
      <c r="P581" s="30"/>
      <c r="Q581" s="16"/>
      <c r="R581" s="30"/>
      <c r="S581" s="30"/>
      <c r="T581" s="30"/>
      <c r="U581" s="17"/>
      <c r="V581" s="17"/>
      <c r="W581" s="17"/>
    </row>
    <row r="582" spans="1:23" s="2" customFormat="1" x14ac:dyDescent="0.25">
      <c r="A582" s="18"/>
      <c r="B582" s="23" t="s">
        <v>453</v>
      </c>
      <c r="C582" s="73"/>
      <c r="D582" s="73"/>
      <c r="E582" s="30"/>
      <c r="F582" s="30"/>
      <c r="G582" s="30"/>
      <c r="H582" s="30"/>
      <c r="I582" s="30"/>
      <c r="J582" s="30"/>
      <c r="K582" s="30"/>
      <c r="L582" s="30"/>
      <c r="M582" s="30"/>
      <c r="N582" s="30"/>
      <c r="O582" s="30"/>
      <c r="P582" s="30"/>
      <c r="Q582" s="16"/>
      <c r="R582" s="30"/>
      <c r="S582" s="30"/>
      <c r="T582" s="30"/>
      <c r="U582" s="17"/>
      <c r="V582" s="17"/>
      <c r="W582" s="17"/>
    </row>
    <row r="583" spans="1:23" s="2" customFormat="1" x14ac:dyDescent="0.25">
      <c r="A583" s="18"/>
      <c r="B583" s="23" t="s">
        <v>454</v>
      </c>
      <c r="C583" s="73"/>
      <c r="D583" s="73"/>
      <c r="E583" s="30"/>
      <c r="F583" s="30"/>
      <c r="G583" s="30"/>
      <c r="H583" s="30"/>
      <c r="I583" s="30"/>
      <c r="J583" s="30"/>
      <c r="K583" s="30"/>
      <c r="L583" s="30"/>
      <c r="M583" s="30"/>
      <c r="N583" s="30"/>
      <c r="O583" s="30"/>
      <c r="P583" s="30"/>
      <c r="Q583" s="16"/>
      <c r="R583" s="30"/>
      <c r="S583" s="30"/>
      <c r="T583" s="30"/>
      <c r="U583" s="17"/>
      <c r="V583" s="17"/>
      <c r="W583" s="17"/>
    </row>
    <row r="584" spans="1:23" s="2" customFormat="1" x14ac:dyDescent="0.25">
      <c r="A584" s="18"/>
      <c r="B584" s="23" t="s">
        <v>455</v>
      </c>
      <c r="C584" s="73"/>
      <c r="D584" s="73"/>
      <c r="E584" s="30"/>
      <c r="F584" s="30"/>
      <c r="G584" s="30"/>
      <c r="H584" s="30"/>
      <c r="I584" s="30"/>
      <c r="J584" s="30"/>
      <c r="K584" s="30"/>
      <c r="L584" s="30"/>
      <c r="M584" s="30"/>
      <c r="N584" s="30"/>
      <c r="O584" s="30"/>
      <c r="P584" s="30"/>
      <c r="Q584" s="16"/>
      <c r="R584" s="30"/>
      <c r="S584" s="30"/>
      <c r="T584" s="30"/>
      <c r="U584" s="17"/>
      <c r="V584" s="17"/>
      <c r="W584" s="17"/>
    </row>
    <row r="585" spans="1:23" s="2" customFormat="1" x14ac:dyDescent="0.25">
      <c r="A585" s="18"/>
      <c r="B585" s="23" t="s">
        <v>456</v>
      </c>
      <c r="C585" s="73"/>
      <c r="D585" s="73"/>
      <c r="E585" s="30"/>
      <c r="F585" s="30"/>
      <c r="G585" s="30"/>
      <c r="H585" s="30"/>
      <c r="I585" s="30"/>
      <c r="J585" s="30"/>
      <c r="K585" s="30"/>
      <c r="L585" s="30"/>
      <c r="M585" s="30"/>
      <c r="N585" s="30"/>
      <c r="O585" s="30"/>
      <c r="P585" s="30"/>
      <c r="Q585" s="16"/>
      <c r="R585" s="30"/>
      <c r="S585" s="30"/>
      <c r="T585" s="30"/>
      <c r="U585" s="17"/>
      <c r="V585" s="17"/>
      <c r="W585" s="17"/>
    </row>
    <row r="586" spans="1:23" s="2" customFormat="1" x14ac:dyDescent="0.25">
      <c r="A586" s="18"/>
      <c r="B586" s="23" t="s">
        <v>457</v>
      </c>
      <c r="C586" s="73"/>
      <c r="D586" s="73"/>
      <c r="E586" s="30"/>
      <c r="F586" s="30"/>
      <c r="G586" s="30"/>
      <c r="H586" s="30"/>
      <c r="I586" s="30"/>
      <c r="J586" s="30"/>
      <c r="K586" s="30"/>
      <c r="L586" s="30"/>
      <c r="M586" s="30"/>
      <c r="N586" s="30"/>
      <c r="O586" s="30"/>
      <c r="P586" s="30"/>
      <c r="Q586" s="16"/>
      <c r="R586" s="30"/>
      <c r="S586" s="30"/>
      <c r="T586" s="30"/>
      <c r="U586" s="17"/>
      <c r="V586" s="17"/>
      <c r="W586" s="17"/>
    </row>
    <row r="587" spans="1:23" s="2" customFormat="1" ht="25.5" x14ac:dyDescent="0.25">
      <c r="A587" s="18"/>
      <c r="B587" s="23" t="s">
        <v>458</v>
      </c>
      <c r="C587" s="73"/>
      <c r="D587" s="73"/>
      <c r="E587" s="30"/>
      <c r="F587" s="30"/>
      <c r="G587" s="30"/>
      <c r="H587" s="30"/>
      <c r="I587" s="30"/>
      <c r="J587" s="30"/>
      <c r="K587" s="30"/>
      <c r="L587" s="30"/>
      <c r="M587" s="30"/>
      <c r="N587" s="30"/>
      <c r="O587" s="30"/>
      <c r="P587" s="30"/>
      <c r="Q587" s="16"/>
      <c r="R587" s="30"/>
      <c r="S587" s="30"/>
      <c r="T587" s="30"/>
      <c r="U587" s="17"/>
      <c r="V587" s="17"/>
      <c r="W587" s="17"/>
    </row>
    <row r="588" spans="1:23" s="2" customFormat="1" x14ac:dyDescent="0.25">
      <c r="A588" s="18"/>
      <c r="B588" s="23" t="s">
        <v>459</v>
      </c>
      <c r="C588" s="73"/>
      <c r="D588" s="73"/>
      <c r="E588" s="30"/>
      <c r="F588" s="30"/>
      <c r="G588" s="30"/>
      <c r="H588" s="30"/>
      <c r="I588" s="30"/>
      <c r="J588" s="30"/>
      <c r="K588" s="30"/>
      <c r="L588" s="30"/>
      <c r="M588" s="30"/>
      <c r="N588" s="30"/>
      <c r="O588" s="30"/>
      <c r="P588" s="30"/>
      <c r="Q588" s="16"/>
      <c r="R588" s="30"/>
      <c r="S588" s="30"/>
      <c r="T588" s="30"/>
      <c r="U588" s="17"/>
      <c r="V588" s="17"/>
      <c r="W588" s="17"/>
    </row>
    <row r="589" spans="1:23" s="2" customFormat="1" x14ac:dyDescent="0.25">
      <c r="A589" s="18"/>
      <c r="B589" s="23" t="s">
        <v>460</v>
      </c>
      <c r="C589" s="73"/>
      <c r="D589" s="73"/>
      <c r="E589" s="30"/>
      <c r="F589" s="30"/>
      <c r="G589" s="30"/>
      <c r="H589" s="30"/>
      <c r="I589" s="30"/>
      <c r="J589" s="30"/>
      <c r="K589" s="30"/>
      <c r="L589" s="30"/>
      <c r="M589" s="30"/>
      <c r="N589" s="30"/>
      <c r="O589" s="30"/>
      <c r="P589" s="30"/>
      <c r="Q589" s="16"/>
      <c r="R589" s="30"/>
      <c r="S589" s="30"/>
      <c r="T589" s="30"/>
      <c r="U589" s="17"/>
      <c r="V589" s="17"/>
      <c r="W589" s="17"/>
    </row>
    <row r="590" spans="1:23" s="2" customFormat="1" x14ac:dyDescent="0.25">
      <c r="A590" s="18"/>
      <c r="B590" s="23" t="s">
        <v>461</v>
      </c>
      <c r="C590" s="73"/>
      <c r="D590" s="73"/>
      <c r="E590" s="30"/>
      <c r="F590" s="30"/>
      <c r="G590" s="30"/>
      <c r="H590" s="30"/>
      <c r="I590" s="30"/>
      <c r="J590" s="30"/>
      <c r="K590" s="30"/>
      <c r="L590" s="30"/>
      <c r="M590" s="30"/>
      <c r="N590" s="30"/>
      <c r="O590" s="30"/>
      <c r="P590" s="30"/>
      <c r="Q590" s="16"/>
      <c r="R590" s="30"/>
      <c r="S590" s="30"/>
      <c r="T590" s="30"/>
      <c r="U590" s="17"/>
      <c r="V590" s="17"/>
      <c r="W590" s="17"/>
    </row>
    <row r="591" spans="1:23" s="2" customFormat="1" x14ac:dyDescent="0.25">
      <c r="A591" s="18"/>
      <c r="B591" s="23" t="s">
        <v>462</v>
      </c>
      <c r="C591" s="73"/>
      <c r="D591" s="73"/>
      <c r="E591" s="30"/>
      <c r="F591" s="30"/>
      <c r="G591" s="30"/>
      <c r="H591" s="30"/>
      <c r="I591" s="30"/>
      <c r="J591" s="30"/>
      <c r="K591" s="30"/>
      <c r="L591" s="30"/>
      <c r="M591" s="30"/>
      <c r="N591" s="30"/>
      <c r="O591" s="30"/>
      <c r="P591" s="30"/>
      <c r="Q591" s="16"/>
      <c r="R591" s="30"/>
      <c r="S591" s="30"/>
      <c r="T591" s="30"/>
      <c r="U591" s="17"/>
      <c r="V591" s="17"/>
      <c r="W591" s="17"/>
    </row>
    <row r="592" spans="1:23" s="2" customFormat="1" x14ac:dyDescent="0.25">
      <c r="A592" s="18"/>
      <c r="B592" s="23" t="s">
        <v>463</v>
      </c>
      <c r="C592" s="73"/>
      <c r="D592" s="73"/>
      <c r="E592" s="30"/>
      <c r="F592" s="30"/>
      <c r="G592" s="30"/>
      <c r="H592" s="30"/>
      <c r="I592" s="30"/>
      <c r="J592" s="30"/>
      <c r="K592" s="30"/>
      <c r="L592" s="30"/>
      <c r="M592" s="30"/>
      <c r="N592" s="30"/>
      <c r="O592" s="30"/>
      <c r="P592" s="30"/>
      <c r="Q592" s="16"/>
      <c r="R592" s="30"/>
      <c r="S592" s="30"/>
      <c r="T592" s="30"/>
      <c r="U592" s="17"/>
      <c r="V592" s="17"/>
      <c r="W592" s="17"/>
    </row>
    <row r="593" spans="1:23" s="2" customFormat="1" ht="25.5" x14ac:dyDescent="0.25">
      <c r="A593" s="18"/>
      <c r="B593" s="23" t="s">
        <v>464</v>
      </c>
      <c r="C593" s="73"/>
      <c r="D593" s="73"/>
      <c r="E593" s="30"/>
      <c r="F593" s="30"/>
      <c r="G593" s="30"/>
      <c r="H593" s="30"/>
      <c r="I593" s="30"/>
      <c r="J593" s="30"/>
      <c r="K593" s="30"/>
      <c r="L593" s="30"/>
      <c r="M593" s="30"/>
      <c r="N593" s="30"/>
      <c r="O593" s="30"/>
      <c r="P593" s="30"/>
      <c r="Q593" s="16"/>
      <c r="R593" s="30"/>
      <c r="S593" s="30"/>
      <c r="T593" s="30"/>
      <c r="U593" s="17"/>
      <c r="V593" s="17"/>
      <c r="W593" s="17"/>
    </row>
    <row r="594" spans="1:23" s="2" customFormat="1" ht="25.5" x14ac:dyDescent="0.25">
      <c r="A594" s="18"/>
      <c r="B594" s="23" t="s">
        <v>465</v>
      </c>
      <c r="C594" s="73"/>
      <c r="D594" s="73"/>
      <c r="E594" s="30"/>
      <c r="F594" s="30"/>
      <c r="G594" s="30"/>
      <c r="H594" s="30"/>
      <c r="I594" s="30"/>
      <c r="J594" s="30"/>
      <c r="K594" s="30"/>
      <c r="L594" s="30"/>
      <c r="M594" s="30"/>
      <c r="N594" s="30"/>
      <c r="O594" s="30"/>
      <c r="P594" s="30"/>
      <c r="Q594" s="16"/>
      <c r="R594" s="30"/>
      <c r="S594" s="30"/>
      <c r="T594" s="30"/>
      <c r="U594" s="17"/>
      <c r="V594" s="17"/>
      <c r="W594" s="17"/>
    </row>
    <row r="595" spans="1:23" s="2" customFormat="1" x14ac:dyDescent="0.25">
      <c r="A595" s="18"/>
      <c r="B595" s="23" t="s">
        <v>466</v>
      </c>
      <c r="C595" s="73"/>
      <c r="D595" s="73"/>
      <c r="E595" s="30"/>
      <c r="F595" s="30"/>
      <c r="G595" s="30"/>
      <c r="H595" s="30"/>
      <c r="I595" s="30"/>
      <c r="J595" s="30"/>
      <c r="K595" s="30"/>
      <c r="L595" s="30"/>
      <c r="M595" s="30"/>
      <c r="N595" s="30"/>
      <c r="O595" s="30"/>
      <c r="P595" s="30"/>
      <c r="Q595" s="16"/>
      <c r="R595" s="30"/>
      <c r="S595" s="30"/>
      <c r="T595" s="30"/>
      <c r="U595" s="17"/>
      <c r="V595" s="17"/>
      <c r="W595" s="17"/>
    </row>
    <row r="596" spans="1:23" s="2" customFormat="1" x14ac:dyDescent="0.25">
      <c r="A596" s="18"/>
      <c r="B596" s="23" t="s">
        <v>467</v>
      </c>
      <c r="C596" s="73"/>
      <c r="D596" s="73"/>
      <c r="E596" s="30"/>
      <c r="F596" s="30"/>
      <c r="G596" s="30"/>
      <c r="H596" s="30"/>
      <c r="I596" s="30"/>
      <c r="J596" s="30"/>
      <c r="K596" s="30"/>
      <c r="L596" s="30"/>
      <c r="M596" s="30"/>
      <c r="N596" s="30"/>
      <c r="O596" s="30"/>
      <c r="P596" s="30"/>
      <c r="Q596" s="16"/>
      <c r="R596" s="30"/>
      <c r="S596" s="30"/>
      <c r="T596" s="30"/>
      <c r="U596" s="17"/>
      <c r="V596" s="17"/>
      <c r="W596" s="17"/>
    </row>
    <row r="597" spans="1:23" s="2" customFormat="1" x14ac:dyDescent="0.25">
      <c r="A597" s="18"/>
      <c r="B597" s="23" t="s">
        <v>468</v>
      </c>
      <c r="C597" s="73"/>
      <c r="D597" s="73"/>
      <c r="E597" s="30"/>
      <c r="F597" s="30"/>
      <c r="G597" s="30"/>
      <c r="H597" s="30"/>
      <c r="I597" s="30"/>
      <c r="J597" s="30"/>
      <c r="K597" s="30"/>
      <c r="L597" s="30"/>
      <c r="M597" s="30"/>
      <c r="N597" s="30"/>
      <c r="O597" s="30"/>
      <c r="P597" s="30"/>
      <c r="Q597" s="16"/>
      <c r="R597" s="30"/>
      <c r="S597" s="30"/>
      <c r="T597" s="30"/>
      <c r="U597" s="17"/>
      <c r="V597" s="17"/>
      <c r="W597" s="17"/>
    </row>
    <row r="598" spans="1:23" s="2" customFormat="1" ht="25.5" x14ac:dyDescent="0.25">
      <c r="A598" s="18"/>
      <c r="B598" s="23" t="s">
        <v>469</v>
      </c>
      <c r="C598" s="73"/>
      <c r="D598" s="73"/>
      <c r="E598" s="30"/>
      <c r="F598" s="30"/>
      <c r="G598" s="30"/>
      <c r="H598" s="30"/>
      <c r="I598" s="30"/>
      <c r="J598" s="30"/>
      <c r="K598" s="30"/>
      <c r="L598" s="30"/>
      <c r="M598" s="30"/>
      <c r="N598" s="30"/>
      <c r="O598" s="30"/>
      <c r="P598" s="30"/>
      <c r="Q598" s="16"/>
      <c r="R598" s="30"/>
      <c r="S598" s="30"/>
      <c r="T598" s="30"/>
      <c r="U598" s="17"/>
      <c r="V598" s="17"/>
      <c r="W598" s="17"/>
    </row>
    <row r="599" spans="1:23" s="2" customFormat="1" ht="25.5" x14ac:dyDescent="0.25">
      <c r="A599" s="18"/>
      <c r="B599" s="23" t="s">
        <v>470</v>
      </c>
      <c r="C599" s="73"/>
      <c r="D599" s="73"/>
      <c r="E599" s="30"/>
      <c r="F599" s="30"/>
      <c r="G599" s="30"/>
      <c r="H599" s="30"/>
      <c r="I599" s="30"/>
      <c r="J599" s="30"/>
      <c r="K599" s="30"/>
      <c r="L599" s="30"/>
      <c r="M599" s="30"/>
      <c r="N599" s="30"/>
      <c r="O599" s="30"/>
      <c r="P599" s="30"/>
      <c r="Q599" s="16"/>
      <c r="R599" s="30"/>
      <c r="S599" s="30"/>
      <c r="T599" s="30"/>
      <c r="U599" s="17"/>
      <c r="V599" s="17"/>
      <c r="W599" s="17"/>
    </row>
    <row r="600" spans="1:23" s="2" customFormat="1" x14ac:dyDescent="0.25">
      <c r="A600" s="18"/>
      <c r="B600" s="23" t="s">
        <v>471</v>
      </c>
      <c r="C600" s="73"/>
      <c r="D600" s="73"/>
      <c r="E600" s="30"/>
      <c r="F600" s="30"/>
      <c r="G600" s="30"/>
      <c r="H600" s="30"/>
      <c r="I600" s="30"/>
      <c r="J600" s="30"/>
      <c r="K600" s="30"/>
      <c r="L600" s="30"/>
      <c r="M600" s="30"/>
      <c r="N600" s="30"/>
      <c r="O600" s="30"/>
      <c r="P600" s="30"/>
      <c r="Q600" s="16"/>
      <c r="R600" s="30"/>
      <c r="S600" s="30"/>
      <c r="T600" s="30"/>
      <c r="U600" s="17"/>
      <c r="V600" s="17"/>
      <c r="W600" s="17"/>
    </row>
    <row r="601" spans="1:23" s="2" customFormat="1" ht="25.5" x14ac:dyDescent="0.25">
      <c r="A601" s="18"/>
      <c r="B601" s="80" t="s">
        <v>472</v>
      </c>
      <c r="C601" s="83">
        <f>SUM(C602:C625)</f>
        <v>99293.1</v>
      </c>
      <c r="D601" s="83">
        <f>SUM(D602:D625)</f>
        <v>96462.1</v>
      </c>
      <c r="E601" s="30"/>
      <c r="F601" s="30"/>
      <c r="G601" s="30"/>
      <c r="H601" s="30"/>
      <c r="I601" s="30"/>
      <c r="J601" s="30"/>
      <c r="K601" s="30"/>
      <c r="L601" s="30"/>
      <c r="M601" s="30"/>
      <c r="N601" s="30"/>
      <c r="O601" s="30"/>
      <c r="P601" s="30"/>
      <c r="Q601" s="16"/>
      <c r="R601" s="30"/>
      <c r="S601" s="30"/>
      <c r="T601" s="30"/>
      <c r="U601" s="17"/>
      <c r="V601" s="17"/>
      <c r="W601" s="17"/>
    </row>
    <row r="602" spans="1:23" s="2" customFormat="1" x14ac:dyDescent="0.25">
      <c r="A602" s="18"/>
      <c r="B602" s="23" t="s">
        <v>378</v>
      </c>
      <c r="C602" s="73"/>
      <c r="D602" s="73"/>
      <c r="E602" s="30"/>
      <c r="F602" s="30"/>
      <c r="G602" s="30"/>
      <c r="H602" s="30"/>
      <c r="I602" s="30"/>
      <c r="J602" s="30"/>
      <c r="K602" s="30"/>
      <c r="L602" s="30"/>
      <c r="M602" s="30"/>
      <c r="N602" s="30"/>
      <c r="O602" s="30"/>
      <c r="P602" s="30"/>
      <c r="Q602" s="16"/>
      <c r="R602" s="30"/>
      <c r="S602" s="30"/>
      <c r="T602" s="30"/>
      <c r="U602" s="17"/>
      <c r="V602" s="17"/>
      <c r="W602" s="17"/>
    </row>
    <row r="603" spans="1:23" s="2" customFormat="1" x14ac:dyDescent="0.25">
      <c r="A603" s="18"/>
      <c r="B603" s="23" t="s">
        <v>473</v>
      </c>
      <c r="C603" s="73">
        <v>855.4</v>
      </c>
      <c r="D603" s="73">
        <v>855.4</v>
      </c>
      <c r="E603" s="30"/>
      <c r="F603" s="30"/>
      <c r="G603" s="30"/>
      <c r="H603" s="30"/>
      <c r="I603" s="30"/>
      <c r="J603" s="30"/>
      <c r="K603" s="30"/>
      <c r="L603" s="30"/>
      <c r="M603" s="30"/>
      <c r="N603" s="30"/>
      <c r="O603" s="30"/>
      <c r="P603" s="30"/>
      <c r="Q603" s="16"/>
      <c r="R603" s="30"/>
      <c r="S603" s="30"/>
      <c r="T603" s="30"/>
      <c r="U603" s="17"/>
      <c r="V603" s="17"/>
      <c r="W603" s="17"/>
    </row>
    <row r="604" spans="1:23" s="2" customFormat="1" x14ac:dyDescent="0.25">
      <c r="A604" s="18"/>
      <c r="B604" s="23" t="s">
        <v>474</v>
      </c>
      <c r="C604" s="73">
        <v>13035.2</v>
      </c>
      <c r="D604" s="73">
        <v>13035.2</v>
      </c>
      <c r="E604" s="30"/>
      <c r="F604" s="30"/>
      <c r="G604" s="30"/>
      <c r="H604" s="30"/>
      <c r="I604" s="30"/>
      <c r="J604" s="30"/>
      <c r="K604" s="30"/>
      <c r="L604" s="30"/>
      <c r="M604" s="30"/>
      <c r="N604" s="30"/>
      <c r="O604" s="30"/>
      <c r="P604" s="30"/>
      <c r="Q604" s="16"/>
      <c r="R604" s="30"/>
      <c r="S604" s="30"/>
      <c r="T604" s="30"/>
      <c r="U604" s="17"/>
      <c r="V604" s="17"/>
      <c r="W604" s="17"/>
    </row>
    <row r="605" spans="1:23" s="2" customFormat="1" x14ac:dyDescent="0.25">
      <c r="A605" s="18"/>
      <c r="B605" s="23" t="s">
        <v>475</v>
      </c>
      <c r="C605" s="73">
        <v>5446.3</v>
      </c>
      <c r="D605" s="73">
        <v>5446.3</v>
      </c>
      <c r="E605" s="30"/>
      <c r="F605" s="30"/>
      <c r="G605" s="30"/>
      <c r="H605" s="30"/>
      <c r="I605" s="30"/>
      <c r="J605" s="30"/>
      <c r="K605" s="30"/>
      <c r="L605" s="30"/>
      <c r="M605" s="30"/>
      <c r="N605" s="30"/>
      <c r="O605" s="30"/>
      <c r="P605" s="30"/>
      <c r="Q605" s="16"/>
      <c r="R605" s="30"/>
      <c r="S605" s="30"/>
      <c r="T605" s="30"/>
      <c r="U605" s="17"/>
      <c r="V605" s="17"/>
      <c r="W605" s="17"/>
    </row>
    <row r="606" spans="1:23" s="2" customFormat="1" x14ac:dyDescent="0.25">
      <c r="A606" s="18"/>
      <c r="B606" s="23" t="s">
        <v>476</v>
      </c>
      <c r="C606" s="73">
        <v>1298.9000000000001</v>
      </c>
      <c r="D606" s="73">
        <v>1298.9000000000001</v>
      </c>
      <c r="E606" s="30"/>
      <c r="F606" s="30"/>
      <c r="G606" s="30"/>
      <c r="H606" s="30"/>
      <c r="I606" s="30"/>
      <c r="J606" s="30"/>
      <c r="K606" s="30"/>
      <c r="L606" s="30"/>
      <c r="M606" s="30"/>
      <c r="N606" s="30"/>
      <c r="O606" s="30"/>
      <c r="P606" s="30"/>
      <c r="Q606" s="16"/>
      <c r="R606" s="30"/>
      <c r="S606" s="30"/>
      <c r="T606" s="30"/>
      <c r="U606" s="17"/>
      <c r="V606" s="17"/>
      <c r="W606" s="17"/>
    </row>
    <row r="607" spans="1:23" s="2" customFormat="1" x14ac:dyDescent="0.25">
      <c r="A607" s="18"/>
      <c r="B607" s="23" t="s">
        <v>477</v>
      </c>
      <c r="C607" s="73">
        <v>10657.3</v>
      </c>
      <c r="D607" s="73">
        <v>10657.3</v>
      </c>
      <c r="E607" s="30"/>
      <c r="F607" s="30"/>
      <c r="G607" s="30"/>
      <c r="H607" s="30"/>
      <c r="I607" s="30"/>
      <c r="J607" s="30"/>
      <c r="K607" s="30"/>
      <c r="L607" s="30"/>
      <c r="M607" s="30"/>
      <c r="N607" s="30"/>
      <c r="O607" s="30"/>
      <c r="P607" s="30"/>
      <c r="Q607" s="16"/>
      <c r="R607" s="30"/>
      <c r="S607" s="30"/>
      <c r="T607" s="30"/>
      <c r="U607" s="17"/>
      <c r="V607" s="17"/>
      <c r="W607" s="17"/>
    </row>
    <row r="608" spans="1:23" s="2" customFormat="1" x14ac:dyDescent="0.25">
      <c r="A608" s="18"/>
      <c r="B608" s="23" t="s">
        <v>401</v>
      </c>
      <c r="C608" s="73"/>
      <c r="D608" s="73"/>
      <c r="E608" s="30"/>
      <c r="F608" s="30"/>
      <c r="G608" s="30"/>
      <c r="H608" s="30"/>
      <c r="I608" s="30"/>
      <c r="J608" s="30"/>
      <c r="K608" s="30"/>
      <c r="L608" s="30"/>
      <c r="M608" s="30"/>
      <c r="N608" s="30"/>
      <c r="O608" s="30"/>
      <c r="P608" s="30"/>
      <c r="Q608" s="16"/>
      <c r="R608" s="30"/>
      <c r="S608" s="30"/>
      <c r="T608" s="30"/>
      <c r="U608" s="17"/>
      <c r="V608" s="17"/>
      <c r="W608" s="17"/>
    </row>
    <row r="609" spans="1:23" s="2" customFormat="1" x14ac:dyDescent="0.25">
      <c r="A609" s="18"/>
      <c r="B609" s="23" t="s">
        <v>478</v>
      </c>
      <c r="C609" s="73"/>
      <c r="D609" s="73"/>
      <c r="E609" s="30"/>
      <c r="F609" s="30"/>
      <c r="G609" s="30"/>
      <c r="H609" s="30"/>
      <c r="I609" s="30"/>
      <c r="J609" s="30"/>
      <c r="K609" s="30"/>
      <c r="L609" s="30"/>
      <c r="M609" s="30"/>
      <c r="N609" s="30"/>
      <c r="O609" s="30"/>
      <c r="P609" s="30"/>
      <c r="Q609" s="16"/>
      <c r="R609" s="30"/>
      <c r="S609" s="30"/>
      <c r="T609" s="30"/>
      <c r="U609" s="17"/>
      <c r="V609" s="17"/>
      <c r="W609" s="17"/>
    </row>
    <row r="610" spans="1:23" s="2" customFormat="1" x14ac:dyDescent="0.25">
      <c r="A610" s="18"/>
      <c r="B610" s="23" t="s">
        <v>479</v>
      </c>
      <c r="C610" s="73"/>
      <c r="D610" s="73"/>
      <c r="E610" s="30"/>
      <c r="F610" s="30"/>
      <c r="G610" s="30"/>
      <c r="H610" s="30"/>
      <c r="I610" s="30"/>
      <c r="J610" s="30"/>
      <c r="K610" s="30"/>
      <c r="L610" s="30"/>
      <c r="M610" s="30"/>
      <c r="N610" s="30"/>
      <c r="O610" s="30"/>
      <c r="P610" s="30"/>
      <c r="Q610" s="16"/>
      <c r="R610" s="30"/>
      <c r="S610" s="30"/>
      <c r="T610" s="30"/>
      <c r="U610" s="17"/>
      <c r="V610" s="17"/>
      <c r="W610" s="17"/>
    </row>
    <row r="611" spans="1:23" s="2" customFormat="1" x14ac:dyDescent="0.25">
      <c r="A611" s="18"/>
      <c r="B611" s="23" t="s">
        <v>386</v>
      </c>
      <c r="C611" s="73"/>
      <c r="D611" s="73"/>
      <c r="E611" s="30"/>
      <c r="F611" s="30"/>
      <c r="G611" s="30"/>
      <c r="H611" s="30"/>
      <c r="I611" s="30"/>
      <c r="J611" s="30"/>
      <c r="K611" s="30"/>
      <c r="L611" s="30"/>
      <c r="M611" s="30"/>
      <c r="N611" s="30"/>
      <c r="O611" s="30"/>
      <c r="P611" s="30"/>
      <c r="Q611" s="16"/>
      <c r="R611" s="30"/>
      <c r="S611" s="30"/>
      <c r="T611" s="30"/>
      <c r="U611" s="17"/>
      <c r="V611" s="17"/>
      <c r="W611" s="17"/>
    </row>
    <row r="612" spans="1:23" s="2" customFormat="1" x14ac:dyDescent="0.25">
      <c r="A612" s="18"/>
      <c r="B612" s="23" t="s">
        <v>480</v>
      </c>
      <c r="C612" s="73"/>
      <c r="D612" s="73"/>
      <c r="E612" s="30"/>
      <c r="F612" s="30"/>
      <c r="G612" s="30"/>
      <c r="H612" s="30"/>
      <c r="I612" s="30"/>
      <c r="J612" s="30"/>
      <c r="K612" s="30"/>
      <c r="L612" s="30"/>
      <c r="M612" s="30"/>
      <c r="N612" s="30"/>
      <c r="O612" s="30"/>
      <c r="P612" s="30"/>
      <c r="Q612" s="16"/>
      <c r="R612" s="30"/>
      <c r="S612" s="30"/>
      <c r="T612" s="30"/>
      <c r="U612" s="17"/>
      <c r="V612" s="17"/>
      <c r="W612" s="17"/>
    </row>
    <row r="613" spans="1:23" s="2" customFormat="1" x14ac:dyDescent="0.25">
      <c r="A613" s="18"/>
      <c r="B613" s="23" t="s">
        <v>421</v>
      </c>
      <c r="C613" s="73"/>
      <c r="D613" s="73"/>
      <c r="E613" s="30"/>
      <c r="F613" s="30"/>
      <c r="G613" s="30"/>
      <c r="H613" s="30"/>
      <c r="I613" s="30"/>
      <c r="J613" s="30"/>
      <c r="K613" s="30"/>
      <c r="L613" s="30"/>
      <c r="M613" s="30"/>
      <c r="N613" s="30"/>
      <c r="O613" s="30"/>
      <c r="P613" s="30"/>
      <c r="Q613" s="16"/>
      <c r="R613" s="30"/>
      <c r="S613" s="30"/>
      <c r="T613" s="30"/>
      <c r="U613" s="17"/>
      <c r="V613" s="17"/>
      <c r="W613" s="17"/>
    </row>
    <row r="614" spans="1:23" s="2" customFormat="1" x14ac:dyDescent="0.25">
      <c r="A614" s="18"/>
      <c r="B614" s="23" t="s">
        <v>481</v>
      </c>
      <c r="C614" s="73"/>
      <c r="D614" s="73"/>
      <c r="E614" s="30"/>
      <c r="F614" s="30"/>
      <c r="G614" s="30"/>
      <c r="H614" s="30"/>
      <c r="I614" s="30"/>
      <c r="J614" s="30"/>
      <c r="K614" s="30"/>
      <c r="L614" s="30"/>
      <c r="M614" s="30"/>
      <c r="N614" s="30"/>
      <c r="O614" s="30"/>
      <c r="P614" s="30"/>
      <c r="Q614" s="16"/>
      <c r="R614" s="30"/>
      <c r="S614" s="30"/>
      <c r="T614" s="30"/>
      <c r="U614" s="17"/>
      <c r="V614" s="17"/>
      <c r="W614" s="17"/>
    </row>
    <row r="615" spans="1:23" s="2" customFormat="1" x14ac:dyDescent="0.25">
      <c r="A615" s="18"/>
      <c r="B615" s="23" t="s">
        <v>370</v>
      </c>
      <c r="C615" s="73"/>
      <c r="D615" s="73"/>
      <c r="E615" s="30"/>
      <c r="F615" s="30"/>
      <c r="G615" s="30"/>
      <c r="H615" s="30"/>
      <c r="I615" s="30"/>
      <c r="J615" s="30"/>
      <c r="K615" s="30"/>
      <c r="L615" s="30"/>
      <c r="M615" s="30"/>
      <c r="N615" s="30"/>
      <c r="O615" s="30"/>
      <c r="P615" s="30"/>
      <c r="Q615" s="16"/>
      <c r="R615" s="30"/>
      <c r="S615" s="30"/>
      <c r="T615" s="30"/>
      <c r="U615" s="17"/>
      <c r="V615" s="17"/>
      <c r="W615" s="17"/>
    </row>
    <row r="616" spans="1:23" s="2" customFormat="1" x14ac:dyDescent="0.25">
      <c r="A616" s="18"/>
      <c r="B616" s="23" t="s">
        <v>482</v>
      </c>
      <c r="C616" s="73"/>
      <c r="D616" s="73"/>
      <c r="E616" s="30"/>
      <c r="F616" s="30"/>
      <c r="G616" s="30"/>
      <c r="H616" s="30"/>
      <c r="I616" s="30"/>
      <c r="J616" s="30"/>
      <c r="K616" s="30"/>
      <c r="L616" s="30"/>
      <c r="M616" s="30"/>
      <c r="N616" s="30"/>
      <c r="O616" s="30"/>
      <c r="P616" s="30"/>
      <c r="Q616" s="16"/>
      <c r="R616" s="30"/>
      <c r="S616" s="30"/>
      <c r="T616" s="30"/>
      <c r="U616" s="17"/>
      <c r="V616" s="17"/>
      <c r="W616" s="17"/>
    </row>
    <row r="617" spans="1:23" s="2" customFormat="1" x14ac:dyDescent="0.25">
      <c r="A617" s="18"/>
      <c r="B617" s="23" t="s">
        <v>483</v>
      </c>
      <c r="C617" s="73"/>
      <c r="D617" s="73"/>
      <c r="E617" s="30"/>
      <c r="F617" s="30"/>
      <c r="G617" s="30"/>
      <c r="H617" s="30"/>
      <c r="I617" s="30"/>
      <c r="J617" s="30"/>
      <c r="K617" s="30"/>
      <c r="L617" s="30"/>
      <c r="M617" s="30"/>
      <c r="N617" s="30"/>
      <c r="O617" s="30"/>
      <c r="P617" s="30"/>
      <c r="Q617" s="16"/>
      <c r="R617" s="30"/>
      <c r="S617" s="30"/>
      <c r="T617" s="30"/>
      <c r="U617" s="17"/>
      <c r="V617" s="17"/>
      <c r="W617" s="17"/>
    </row>
    <row r="618" spans="1:23" s="2" customFormat="1" x14ac:dyDescent="0.25">
      <c r="A618" s="18"/>
      <c r="B618" s="23" t="s">
        <v>484</v>
      </c>
      <c r="C618" s="73"/>
      <c r="D618" s="73"/>
      <c r="E618" s="30"/>
      <c r="F618" s="30"/>
      <c r="G618" s="30"/>
      <c r="H618" s="30"/>
      <c r="I618" s="30"/>
      <c r="J618" s="30"/>
      <c r="K618" s="30"/>
      <c r="L618" s="30"/>
      <c r="M618" s="30"/>
      <c r="N618" s="30"/>
      <c r="O618" s="30"/>
      <c r="P618" s="30"/>
      <c r="Q618" s="16"/>
      <c r="R618" s="30"/>
      <c r="S618" s="30"/>
      <c r="T618" s="30"/>
      <c r="U618" s="17"/>
      <c r="V618" s="17"/>
      <c r="W618" s="17"/>
    </row>
    <row r="619" spans="1:23" s="2" customFormat="1" x14ac:dyDescent="0.25">
      <c r="A619" s="18"/>
      <c r="B619" s="23"/>
      <c r="C619" s="73"/>
      <c r="D619" s="73"/>
      <c r="E619" s="30"/>
      <c r="F619" s="30"/>
      <c r="G619" s="30"/>
      <c r="H619" s="30"/>
      <c r="I619" s="30"/>
      <c r="J619" s="30"/>
      <c r="K619" s="30"/>
      <c r="L619" s="30"/>
      <c r="M619" s="30"/>
      <c r="N619" s="30"/>
      <c r="O619" s="30"/>
      <c r="P619" s="30"/>
      <c r="Q619" s="16"/>
      <c r="R619" s="30"/>
      <c r="S619" s="30"/>
      <c r="T619" s="30"/>
      <c r="U619" s="17"/>
      <c r="V619" s="17"/>
      <c r="W619" s="17"/>
    </row>
    <row r="620" spans="1:23" s="2" customFormat="1" x14ac:dyDescent="0.25">
      <c r="A620" s="27" t="s">
        <v>38</v>
      </c>
      <c r="B620" s="34" t="s">
        <v>497</v>
      </c>
      <c r="C620" s="196">
        <v>22000</v>
      </c>
      <c r="D620" s="196">
        <v>22000</v>
      </c>
      <c r="E620" s="29"/>
      <c r="F620" s="29"/>
      <c r="G620" s="29"/>
      <c r="H620" s="29"/>
      <c r="I620" s="29"/>
      <c r="J620" s="29"/>
      <c r="K620" s="29"/>
      <c r="L620" s="29"/>
      <c r="M620" s="29"/>
      <c r="N620" s="29"/>
      <c r="O620" s="29"/>
      <c r="P620" s="29"/>
      <c r="Q620" s="16"/>
      <c r="R620" s="29"/>
      <c r="S620" s="29"/>
      <c r="T620" s="29"/>
      <c r="U620" s="17"/>
      <c r="V620" s="17"/>
      <c r="W620" s="17"/>
    </row>
    <row r="621" spans="1:23" s="2" customFormat="1" x14ac:dyDescent="0.25">
      <c r="A621" s="27" t="s">
        <v>39</v>
      </c>
      <c r="B621" s="34" t="s">
        <v>499</v>
      </c>
      <c r="C621" s="196">
        <v>26500</v>
      </c>
      <c r="D621" s="196">
        <v>25000</v>
      </c>
      <c r="E621" s="29"/>
      <c r="F621" s="29"/>
      <c r="G621" s="29"/>
      <c r="H621" s="29"/>
      <c r="I621" s="29"/>
      <c r="J621" s="29"/>
      <c r="K621" s="29"/>
      <c r="L621" s="29"/>
      <c r="M621" s="29"/>
      <c r="N621" s="29"/>
      <c r="O621" s="29"/>
      <c r="P621" s="29"/>
      <c r="Q621" s="16"/>
      <c r="R621" s="29"/>
      <c r="S621" s="29"/>
      <c r="T621" s="29"/>
      <c r="U621" s="17"/>
      <c r="V621" s="17"/>
      <c r="W621" s="17"/>
    </row>
    <row r="622" spans="1:23" s="2" customFormat="1" x14ac:dyDescent="0.25">
      <c r="A622" s="197" t="s">
        <v>40</v>
      </c>
      <c r="B622" s="198" t="s">
        <v>500</v>
      </c>
      <c r="C622" s="199">
        <v>14500</v>
      </c>
      <c r="D622" s="199">
        <v>13169</v>
      </c>
      <c r="E622" s="200"/>
      <c r="F622" s="200"/>
      <c r="G622" s="200"/>
      <c r="H622" s="200"/>
      <c r="I622" s="200"/>
      <c r="J622" s="200"/>
      <c r="K622" s="200"/>
      <c r="L622" s="200"/>
      <c r="M622" s="200"/>
      <c r="N622" s="200"/>
      <c r="O622" s="200"/>
      <c r="P622" s="200"/>
      <c r="Q622" s="201"/>
      <c r="R622" s="200"/>
      <c r="S622" s="200"/>
      <c r="T622" s="200"/>
      <c r="U622" s="17"/>
      <c r="V622" s="17"/>
      <c r="W622" s="17"/>
    </row>
    <row r="623" spans="1:23" s="2" customFormat="1" ht="25.5" x14ac:dyDescent="0.25">
      <c r="A623" s="27" t="s">
        <v>41</v>
      </c>
      <c r="B623" s="34" t="s">
        <v>501</v>
      </c>
      <c r="C623" s="20">
        <v>5000</v>
      </c>
      <c r="D623" s="20">
        <v>5000</v>
      </c>
      <c r="E623" s="29"/>
      <c r="F623" s="29"/>
      <c r="G623" s="29"/>
      <c r="H623" s="29"/>
      <c r="I623" s="29"/>
      <c r="J623" s="29"/>
      <c r="K623" s="29"/>
      <c r="L623" s="29"/>
      <c r="M623" s="29"/>
      <c r="N623" s="29"/>
      <c r="O623" s="29"/>
      <c r="P623" s="29"/>
      <c r="Q623" s="16"/>
      <c r="R623" s="29"/>
      <c r="S623" s="29"/>
      <c r="T623" s="29"/>
      <c r="U623" s="17"/>
      <c r="V623" s="17"/>
      <c r="W623" s="17"/>
    </row>
    <row r="624" spans="1:23" s="2" customFormat="1" x14ac:dyDescent="0.25">
      <c r="A624" s="18"/>
      <c r="B624" s="23"/>
      <c r="C624" s="73"/>
      <c r="D624" s="73"/>
      <c r="E624" s="30"/>
      <c r="F624" s="30"/>
      <c r="G624" s="30"/>
      <c r="H624" s="30"/>
      <c r="I624" s="30"/>
      <c r="J624" s="30"/>
      <c r="K624" s="30"/>
      <c r="L624" s="30"/>
      <c r="M624" s="30"/>
      <c r="N624" s="30"/>
      <c r="O624" s="30"/>
      <c r="P624" s="30"/>
      <c r="Q624" s="16"/>
      <c r="R624" s="30"/>
      <c r="S624" s="30"/>
      <c r="T624" s="30"/>
      <c r="U624" s="17"/>
      <c r="V624" s="17"/>
      <c r="W624" s="17"/>
    </row>
    <row r="625" spans="1:23" s="2" customFormat="1" x14ac:dyDescent="0.25">
      <c r="A625" s="18"/>
      <c r="B625" s="23"/>
      <c r="C625" s="73"/>
      <c r="D625" s="73"/>
      <c r="E625" s="30"/>
      <c r="F625" s="30"/>
      <c r="G625" s="30"/>
      <c r="H625" s="30"/>
      <c r="I625" s="30"/>
      <c r="J625" s="30"/>
      <c r="K625" s="30"/>
      <c r="L625" s="30"/>
      <c r="M625" s="30"/>
      <c r="N625" s="30"/>
      <c r="O625" s="30"/>
      <c r="P625" s="30"/>
      <c r="Q625" s="16"/>
      <c r="R625" s="30"/>
      <c r="S625" s="30"/>
      <c r="T625" s="30"/>
      <c r="U625" s="17"/>
      <c r="V625" s="17"/>
      <c r="W625" s="17"/>
    </row>
    <row r="626" spans="1:23" s="2" customFormat="1" ht="22.5" customHeight="1" x14ac:dyDescent="0.25">
      <c r="A626" s="13" t="s">
        <v>151</v>
      </c>
      <c r="B626" s="14" t="s">
        <v>61</v>
      </c>
      <c r="C626" s="30">
        <v>0</v>
      </c>
      <c r="D626" s="29"/>
      <c r="E626" s="29"/>
      <c r="F626" s="29"/>
      <c r="G626" s="29"/>
      <c r="H626" s="29"/>
      <c r="I626" s="29"/>
      <c r="J626" s="29"/>
      <c r="K626" s="29"/>
      <c r="L626" s="29"/>
      <c r="M626" s="29"/>
      <c r="N626" s="29"/>
      <c r="O626" s="29"/>
      <c r="P626" s="29"/>
      <c r="Q626" s="16"/>
      <c r="R626" s="29"/>
      <c r="S626" s="29"/>
      <c r="T626" s="29"/>
      <c r="U626" s="17"/>
      <c r="V626" s="17"/>
      <c r="W626" s="17"/>
    </row>
    <row r="627" spans="1:23" s="2" customFormat="1" ht="22.5" customHeight="1" x14ac:dyDescent="0.25">
      <c r="A627" s="13" t="s">
        <v>94</v>
      </c>
      <c r="B627" s="14" t="s">
        <v>56</v>
      </c>
      <c r="C627" s="29">
        <v>0</v>
      </c>
      <c r="D627" s="29">
        <v>0</v>
      </c>
      <c r="E627" s="29">
        <v>0</v>
      </c>
      <c r="F627" s="29"/>
      <c r="G627" s="29"/>
      <c r="H627" s="29"/>
      <c r="I627" s="29"/>
      <c r="J627" s="29"/>
      <c r="K627" s="29"/>
      <c r="L627" s="29"/>
      <c r="M627" s="29"/>
      <c r="N627" s="29"/>
      <c r="O627" s="29"/>
      <c r="P627" s="29"/>
      <c r="Q627" s="46"/>
      <c r="R627" s="29"/>
      <c r="S627" s="29"/>
      <c r="T627" s="29"/>
      <c r="U627" s="17"/>
      <c r="V627" s="17"/>
      <c r="W627" s="17"/>
    </row>
    <row r="628" spans="1:23" s="2" customFormat="1" ht="32.25" customHeight="1" x14ac:dyDescent="0.25">
      <c r="A628" s="13" t="s">
        <v>104</v>
      </c>
      <c r="B628" s="14" t="s">
        <v>105</v>
      </c>
      <c r="C628" s="29"/>
      <c r="D628" s="29"/>
      <c r="E628" s="29"/>
      <c r="F628" s="29"/>
      <c r="G628" s="29"/>
      <c r="H628" s="29"/>
      <c r="I628" s="29"/>
      <c r="J628" s="29"/>
      <c r="K628" s="29"/>
      <c r="L628" s="29"/>
      <c r="M628" s="29"/>
      <c r="N628" s="29"/>
      <c r="O628" s="29"/>
      <c r="P628" s="29"/>
      <c r="Q628" s="16"/>
      <c r="R628" s="29"/>
      <c r="S628" s="29"/>
      <c r="T628" s="29"/>
      <c r="U628" s="17"/>
      <c r="V628" s="17"/>
      <c r="W628" s="17"/>
    </row>
    <row r="629" spans="1:23" s="2" customFormat="1" ht="30.75" customHeight="1" x14ac:dyDescent="0.25">
      <c r="A629" s="13" t="s">
        <v>106</v>
      </c>
      <c r="B629" s="14" t="s">
        <v>58</v>
      </c>
      <c r="C629" s="29">
        <f>SUM(C631:C638)</f>
        <v>13100</v>
      </c>
      <c r="D629" s="29">
        <f>SUM(D631:D638)</f>
        <v>13100</v>
      </c>
      <c r="E629" s="29"/>
      <c r="F629" s="29"/>
      <c r="G629" s="29"/>
      <c r="H629" s="29"/>
      <c r="I629" s="29"/>
      <c r="J629" s="29"/>
      <c r="K629" s="29"/>
      <c r="L629" s="29"/>
      <c r="M629" s="29"/>
      <c r="N629" s="29"/>
      <c r="O629" s="29"/>
      <c r="P629" s="29"/>
      <c r="Q629" s="16"/>
      <c r="R629" s="29"/>
      <c r="S629" s="29"/>
      <c r="T629" s="29"/>
      <c r="U629" s="17"/>
      <c r="V629" s="17"/>
      <c r="W629" s="17"/>
    </row>
    <row r="630" spans="1:23" s="2" customFormat="1" ht="30.75" customHeight="1" x14ac:dyDescent="0.25">
      <c r="A630" s="13" t="s">
        <v>151</v>
      </c>
      <c r="B630" s="14" t="s">
        <v>238</v>
      </c>
      <c r="C630" s="73"/>
      <c r="D630" s="83"/>
      <c r="E630" s="29"/>
      <c r="F630" s="29"/>
      <c r="G630" s="29"/>
      <c r="H630" s="29"/>
      <c r="I630" s="29"/>
      <c r="J630" s="29"/>
      <c r="K630" s="29"/>
      <c r="L630" s="29"/>
      <c r="M630" s="29"/>
      <c r="N630" s="29"/>
      <c r="O630" s="29"/>
      <c r="P630" s="29"/>
      <c r="Q630" s="16"/>
      <c r="R630" s="29"/>
      <c r="S630" s="29"/>
      <c r="T630" s="29"/>
      <c r="U630" s="17"/>
      <c r="V630" s="17"/>
      <c r="W630" s="17"/>
    </row>
    <row r="631" spans="1:23" s="2" customFormat="1" ht="30.75" customHeight="1" x14ac:dyDescent="0.25">
      <c r="A631" s="13"/>
      <c r="B631" s="84" t="s">
        <v>423</v>
      </c>
      <c r="C631" s="73">
        <v>2600</v>
      </c>
      <c r="D631" s="73">
        <v>2600</v>
      </c>
      <c r="E631" s="29"/>
      <c r="F631" s="29"/>
      <c r="G631" s="29"/>
      <c r="H631" s="29"/>
      <c r="I631" s="29"/>
      <c r="J631" s="29"/>
      <c r="K631" s="29"/>
      <c r="L631" s="29"/>
      <c r="M631" s="29"/>
      <c r="N631" s="29"/>
      <c r="O631" s="29"/>
      <c r="P631" s="29"/>
      <c r="Q631" s="16"/>
      <c r="R631" s="29"/>
      <c r="S631" s="29"/>
      <c r="T631" s="29"/>
      <c r="U631" s="17"/>
      <c r="V631" s="17"/>
      <c r="W631" s="17"/>
    </row>
    <row r="632" spans="1:23" s="2" customFormat="1" ht="30.75" customHeight="1" x14ac:dyDescent="0.25">
      <c r="A632" s="18"/>
      <c r="B632" s="84" t="s">
        <v>485</v>
      </c>
      <c r="C632" s="73">
        <v>1500</v>
      </c>
      <c r="D632" s="73">
        <v>1500</v>
      </c>
      <c r="E632" s="29"/>
      <c r="F632" s="29"/>
      <c r="G632" s="29"/>
      <c r="H632" s="29"/>
      <c r="I632" s="29"/>
      <c r="J632" s="29"/>
      <c r="K632" s="29"/>
      <c r="L632" s="29"/>
      <c r="M632" s="29"/>
      <c r="N632" s="29"/>
      <c r="O632" s="29"/>
      <c r="P632" s="29"/>
      <c r="Q632" s="16"/>
      <c r="R632" s="29"/>
      <c r="S632" s="29"/>
      <c r="T632" s="29"/>
      <c r="U632" s="17"/>
      <c r="V632" s="17"/>
      <c r="W632" s="17"/>
    </row>
    <row r="633" spans="1:23" s="2" customFormat="1" ht="30.75" customHeight="1" x14ac:dyDescent="0.25">
      <c r="A633" s="18"/>
      <c r="B633" s="84" t="s">
        <v>421</v>
      </c>
      <c r="C633" s="73">
        <v>1500</v>
      </c>
      <c r="D633" s="73">
        <v>1500</v>
      </c>
      <c r="E633" s="29"/>
      <c r="F633" s="29"/>
      <c r="G633" s="29"/>
      <c r="H633" s="29"/>
      <c r="I633" s="29"/>
      <c r="J633" s="29"/>
      <c r="K633" s="29"/>
      <c r="L633" s="29"/>
      <c r="M633" s="29"/>
      <c r="N633" s="29"/>
      <c r="O633" s="29"/>
      <c r="P633" s="29"/>
      <c r="Q633" s="16"/>
      <c r="R633" s="29"/>
      <c r="S633" s="29"/>
      <c r="T633" s="29"/>
      <c r="U633" s="17"/>
      <c r="V633" s="17"/>
      <c r="W633" s="17"/>
    </row>
    <row r="634" spans="1:23" s="2" customFormat="1" ht="30.75" customHeight="1" x14ac:dyDescent="0.25">
      <c r="A634" s="18"/>
      <c r="B634" s="84" t="s">
        <v>368</v>
      </c>
      <c r="C634" s="73">
        <v>1500</v>
      </c>
      <c r="D634" s="73">
        <v>1500</v>
      </c>
      <c r="E634" s="29"/>
      <c r="F634" s="29"/>
      <c r="G634" s="29"/>
      <c r="H634" s="29"/>
      <c r="I634" s="29"/>
      <c r="J634" s="29"/>
      <c r="K634" s="29"/>
      <c r="L634" s="29"/>
      <c r="M634" s="29"/>
      <c r="N634" s="29"/>
      <c r="O634" s="29"/>
      <c r="P634" s="29"/>
      <c r="Q634" s="16"/>
      <c r="R634" s="29"/>
      <c r="S634" s="29"/>
      <c r="T634" s="29"/>
      <c r="U634" s="17"/>
      <c r="V634" s="17"/>
      <c r="W634" s="17"/>
    </row>
    <row r="635" spans="1:23" s="2" customFormat="1" ht="30.75" customHeight="1" x14ac:dyDescent="0.25">
      <c r="A635" s="18"/>
      <c r="B635" s="84" t="s">
        <v>426</v>
      </c>
      <c r="C635" s="73">
        <v>1500</v>
      </c>
      <c r="D635" s="73">
        <v>1500</v>
      </c>
      <c r="E635" s="29"/>
      <c r="F635" s="29"/>
      <c r="G635" s="29"/>
      <c r="H635" s="29"/>
      <c r="I635" s="29"/>
      <c r="J635" s="29"/>
      <c r="K635" s="29"/>
      <c r="L635" s="29"/>
      <c r="M635" s="29"/>
      <c r="N635" s="29"/>
      <c r="O635" s="29"/>
      <c r="P635" s="29"/>
      <c r="Q635" s="16"/>
      <c r="R635" s="29"/>
      <c r="S635" s="29"/>
      <c r="T635" s="29"/>
      <c r="U635" s="17"/>
      <c r="V635" s="17"/>
      <c r="W635" s="17"/>
    </row>
    <row r="636" spans="1:23" s="2" customFormat="1" ht="30.75" customHeight="1" x14ac:dyDescent="0.25">
      <c r="A636" s="18"/>
      <c r="B636" s="84" t="s">
        <v>372</v>
      </c>
      <c r="C636" s="73">
        <v>1500</v>
      </c>
      <c r="D636" s="73">
        <v>1500</v>
      </c>
      <c r="E636" s="29"/>
      <c r="F636" s="29"/>
      <c r="G636" s="29"/>
      <c r="H636" s="29"/>
      <c r="I636" s="29"/>
      <c r="J636" s="29"/>
      <c r="K636" s="29"/>
      <c r="L636" s="29"/>
      <c r="M636" s="29"/>
      <c r="N636" s="29"/>
      <c r="O636" s="29"/>
      <c r="P636" s="29"/>
      <c r="Q636" s="16"/>
      <c r="R636" s="29"/>
      <c r="S636" s="29"/>
      <c r="T636" s="29"/>
      <c r="U636" s="17"/>
      <c r="V636" s="17"/>
      <c r="W636" s="17"/>
    </row>
    <row r="637" spans="1:23" s="2" customFormat="1" ht="30.75" customHeight="1" x14ac:dyDescent="0.25">
      <c r="A637" s="18"/>
      <c r="B637" s="84" t="s">
        <v>378</v>
      </c>
      <c r="C637" s="73">
        <v>1500</v>
      </c>
      <c r="D637" s="73">
        <v>1500</v>
      </c>
      <c r="E637" s="29"/>
      <c r="F637" s="29"/>
      <c r="G637" s="29"/>
      <c r="H637" s="29"/>
      <c r="I637" s="29"/>
      <c r="J637" s="29"/>
      <c r="K637" s="29"/>
      <c r="L637" s="29"/>
      <c r="M637" s="29"/>
      <c r="N637" s="29"/>
      <c r="O637" s="29"/>
      <c r="P637" s="29"/>
      <c r="Q637" s="16"/>
      <c r="R637" s="29"/>
      <c r="S637" s="29"/>
      <c r="T637" s="29"/>
      <c r="U637" s="17"/>
      <c r="V637" s="17"/>
      <c r="W637" s="17"/>
    </row>
    <row r="638" spans="1:23" s="2" customFormat="1" x14ac:dyDescent="0.25">
      <c r="A638" s="18"/>
      <c r="B638" s="84" t="s">
        <v>401</v>
      </c>
      <c r="C638" s="73">
        <v>1500</v>
      </c>
      <c r="D638" s="73">
        <v>1500</v>
      </c>
      <c r="E638" s="29"/>
      <c r="F638" s="29"/>
      <c r="G638" s="29"/>
      <c r="H638" s="29"/>
      <c r="I638" s="29"/>
      <c r="J638" s="29"/>
      <c r="K638" s="29"/>
      <c r="L638" s="29"/>
      <c r="M638" s="29"/>
      <c r="N638" s="29"/>
      <c r="O638" s="29"/>
      <c r="P638" s="29"/>
      <c r="Q638" s="16"/>
      <c r="R638" s="29"/>
      <c r="S638" s="29"/>
      <c r="T638" s="29"/>
      <c r="U638" s="17"/>
      <c r="V638" s="17"/>
      <c r="W638" s="17"/>
    </row>
    <row r="639" spans="1:23" s="2" customFormat="1" x14ac:dyDescent="0.25">
      <c r="A639" s="13" t="s">
        <v>151</v>
      </c>
      <c r="B639" s="14" t="s">
        <v>241</v>
      </c>
      <c r="C639" s="73"/>
      <c r="D639" s="73"/>
      <c r="E639" s="29"/>
      <c r="F639" s="29"/>
      <c r="G639" s="29"/>
      <c r="H639" s="29"/>
      <c r="I639" s="29"/>
      <c r="J639" s="29"/>
      <c r="K639" s="29"/>
      <c r="L639" s="29"/>
      <c r="M639" s="29"/>
      <c r="N639" s="29"/>
      <c r="O639" s="29"/>
      <c r="P639" s="29"/>
      <c r="Q639" s="16"/>
      <c r="R639" s="29"/>
      <c r="S639" s="29"/>
      <c r="T639" s="29"/>
      <c r="U639" s="17"/>
      <c r="V639" s="17"/>
      <c r="W639" s="17"/>
    </row>
    <row r="640" spans="1:23" s="2" customFormat="1" ht="70.5" customHeight="1" x14ac:dyDescent="0.25">
      <c r="A640" s="49" t="s">
        <v>51</v>
      </c>
      <c r="B640" s="49" t="s">
        <v>70</v>
      </c>
      <c r="C640" s="49">
        <f>C641+C653</f>
        <v>44781</v>
      </c>
      <c r="D640" s="49">
        <f>D641+D653</f>
        <v>44781</v>
      </c>
      <c r="E640" s="49">
        <f t="shared" ref="E640:F640" si="45">E641+E653</f>
        <v>0</v>
      </c>
      <c r="F640" s="49">
        <f t="shared" si="45"/>
        <v>11500</v>
      </c>
      <c r="G640" s="49"/>
      <c r="H640" s="49"/>
      <c r="I640" s="49"/>
      <c r="J640" s="49"/>
      <c r="K640" s="49"/>
      <c r="L640" s="49"/>
      <c r="M640" s="49"/>
      <c r="N640" s="49"/>
      <c r="O640" s="49"/>
      <c r="P640" s="49"/>
      <c r="Q640" s="49"/>
      <c r="R640" s="29"/>
      <c r="S640" s="29"/>
      <c r="T640" s="29"/>
      <c r="U640" s="17"/>
      <c r="V640" s="17"/>
      <c r="W640" s="17"/>
    </row>
    <row r="641" spans="1:24" s="2" customFormat="1" ht="27.75" customHeight="1" x14ac:dyDescent="0.25">
      <c r="A641" s="13" t="s">
        <v>53</v>
      </c>
      <c r="B641" s="14" t="s">
        <v>107</v>
      </c>
      <c r="C641" s="29">
        <f>SUM(C642:C652)</f>
        <v>44781</v>
      </c>
      <c r="D641" s="29">
        <f>SUM(D642:D652)</f>
        <v>44781</v>
      </c>
      <c r="E641" s="29">
        <f t="shared" ref="E641:F641" si="46">SUM(E642:E652)</f>
        <v>0</v>
      </c>
      <c r="F641" s="29">
        <f t="shared" si="46"/>
        <v>11500</v>
      </c>
      <c r="G641" s="29"/>
      <c r="H641" s="29"/>
      <c r="I641" s="29"/>
      <c r="J641" s="29"/>
      <c r="K641" s="29"/>
      <c r="L641" s="29"/>
      <c r="M641" s="29"/>
      <c r="N641" s="29"/>
      <c r="O641" s="29"/>
      <c r="P641" s="29"/>
      <c r="Q641" s="16"/>
      <c r="R641" s="29"/>
      <c r="S641" s="29"/>
      <c r="T641" s="29"/>
      <c r="U641" s="17"/>
      <c r="V641" s="17"/>
      <c r="W641" s="17"/>
    </row>
    <row r="642" spans="1:24" s="2" customFormat="1" ht="33.75" customHeight="1" x14ac:dyDescent="0.25">
      <c r="A642" s="27" t="s">
        <v>38</v>
      </c>
      <c r="B642" s="85" t="s">
        <v>486</v>
      </c>
      <c r="C642" s="20">
        <v>19181</v>
      </c>
      <c r="D642" s="20">
        <v>19181</v>
      </c>
      <c r="E642" s="30"/>
      <c r="F642" s="30">
        <v>7800</v>
      </c>
      <c r="G642" s="30"/>
      <c r="H642" s="30"/>
      <c r="I642" s="30"/>
      <c r="J642" s="30"/>
      <c r="K642" s="30"/>
      <c r="L642" s="30"/>
      <c r="M642" s="30"/>
      <c r="N642" s="30"/>
      <c r="O642" s="30"/>
      <c r="P642" s="30"/>
      <c r="Q642" s="16"/>
      <c r="R642" s="30"/>
      <c r="S642" s="30"/>
      <c r="T642" s="30"/>
      <c r="U642" s="28"/>
      <c r="V642" s="28"/>
      <c r="W642" s="17"/>
      <c r="X642" s="2">
        <f>D641</f>
        <v>44781</v>
      </c>
    </row>
    <row r="643" spans="1:24" s="2" customFormat="1" ht="34.5" customHeight="1" x14ac:dyDescent="0.25">
      <c r="A643" s="27" t="s">
        <v>39</v>
      </c>
      <c r="B643" s="85" t="s">
        <v>487</v>
      </c>
      <c r="C643" s="21">
        <v>12550</v>
      </c>
      <c r="D643" s="21">
        <v>12550</v>
      </c>
      <c r="E643" s="30"/>
      <c r="F643" s="20">
        <v>3700</v>
      </c>
      <c r="G643" s="30"/>
      <c r="H643" s="30"/>
      <c r="I643" s="30"/>
      <c r="J643" s="30"/>
      <c r="K643" s="30"/>
      <c r="L643" s="30"/>
      <c r="M643" s="30"/>
      <c r="N643" s="30"/>
      <c r="O643" s="30"/>
      <c r="P643" s="30"/>
      <c r="Q643" s="58"/>
      <c r="R643" s="30"/>
      <c r="S643" s="30"/>
      <c r="T643" s="30"/>
      <c r="U643" s="28">
        <v>3600</v>
      </c>
      <c r="V643" s="28"/>
      <c r="W643" s="17">
        <f>5056/2</f>
        <v>2528</v>
      </c>
    </row>
    <row r="644" spans="1:24" s="2" customFormat="1" ht="34.5" customHeight="1" x14ac:dyDescent="0.25">
      <c r="A644" s="27" t="s">
        <v>40</v>
      </c>
      <c r="B644" s="85" t="s">
        <v>488</v>
      </c>
      <c r="C644" s="21"/>
      <c r="D644" s="21"/>
      <c r="E644" s="30"/>
      <c r="F644" s="30"/>
      <c r="G644" s="30"/>
      <c r="H644" s="30"/>
      <c r="I644" s="30"/>
      <c r="J644" s="30"/>
      <c r="K644" s="30"/>
      <c r="L644" s="30"/>
      <c r="M644" s="30"/>
      <c r="N644" s="30"/>
      <c r="O644" s="30"/>
      <c r="P644" s="30"/>
      <c r="Q644" s="58"/>
      <c r="R644" s="30"/>
      <c r="S644" s="30"/>
      <c r="T644" s="30"/>
      <c r="U644" s="28">
        <v>3600</v>
      </c>
      <c r="V644" s="28"/>
      <c r="W644" s="17"/>
    </row>
    <row r="645" spans="1:24" s="2" customFormat="1" ht="34.5" customHeight="1" x14ac:dyDescent="0.25">
      <c r="A645" s="27" t="s">
        <v>41</v>
      </c>
      <c r="B645" s="85" t="s">
        <v>489</v>
      </c>
      <c r="C645" s="21"/>
      <c r="D645" s="21"/>
      <c r="E645" s="30"/>
      <c r="F645" s="30"/>
      <c r="G645" s="30"/>
      <c r="H645" s="30"/>
      <c r="I645" s="30"/>
      <c r="J645" s="30"/>
      <c r="K645" s="30"/>
      <c r="L645" s="30"/>
      <c r="M645" s="30"/>
      <c r="N645" s="30"/>
      <c r="O645" s="30"/>
      <c r="P645" s="30"/>
      <c r="Q645" s="58"/>
      <c r="R645" s="30"/>
      <c r="S645" s="30"/>
      <c r="T645" s="30"/>
      <c r="U645" s="28"/>
      <c r="V645" s="28"/>
      <c r="W645" s="17"/>
    </row>
    <row r="646" spans="1:24" s="2" customFormat="1" ht="30" customHeight="1" x14ac:dyDescent="0.25">
      <c r="A646" s="33" t="s">
        <v>42</v>
      </c>
      <c r="B646" s="36" t="s">
        <v>490</v>
      </c>
      <c r="C646" s="30"/>
      <c r="D646" s="30"/>
      <c r="E646" s="30"/>
      <c r="F646" s="30"/>
      <c r="G646" s="30"/>
      <c r="H646" s="30"/>
      <c r="I646" s="30"/>
      <c r="J646" s="30"/>
      <c r="K646" s="30"/>
      <c r="L646" s="30"/>
      <c r="M646" s="30"/>
      <c r="N646" s="30"/>
      <c r="O646" s="30"/>
      <c r="P646" s="30"/>
      <c r="Q646" s="58"/>
      <c r="R646" s="30"/>
      <c r="S646" s="30"/>
      <c r="T646" s="30"/>
      <c r="U646" s="17"/>
      <c r="V646" s="17"/>
      <c r="W646" s="17"/>
    </row>
    <row r="647" spans="1:24" s="2" customFormat="1" ht="18" customHeight="1" x14ac:dyDescent="0.25">
      <c r="A647" s="33" t="s">
        <v>43</v>
      </c>
      <c r="B647" s="36" t="s">
        <v>491</v>
      </c>
      <c r="C647" s="30"/>
      <c r="D647" s="30"/>
      <c r="E647" s="30"/>
      <c r="F647" s="30"/>
      <c r="G647" s="30"/>
      <c r="H647" s="30"/>
      <c r="I647" s="30"/>
      <c r="J647" s="30"/>
      <c r="K647" s="30"/>
      <c r="L647" s="30"/>
      <c r="M647" s="30"/>
      <c r="N647" s="30"/>
      <c r="O647" s="30"/>
      <c r="P647" s="30"/>
      <c r="Q647" s="16"/>
      <c r="R647" s="30"/>
      <c r="S647" s="30"/>
      <c r="T647" s="30"/>
      <c r="U647" s="17"/>
      <c r="V647" s="17"/>
      <c r="W647" s="17"/>
    </row>
    <row r="648" spans="1:24" s="2" customFormat="1" ht="25.5" customHeight="1" x14ac:dyDescent="0.25">
      <c r="A648" s="33" t="s">
        <v>44</v>
      </c>
      <c r="B648" s="36" t="s">
        <v>492</v>
      </c>
      <c r="C648" s="73">
        <v>13050</v>
      </c>
      <c r="D648" s="73">
        <v>13050</v>
      </c>
      <c r="E648" s="30"/>
      <c r="F648" s="30"/>
      <c r="G648" s="30"/>
      <c r="H648" s="30"/>
      <c r="I648" s="30"/>
      <c r="J648" s="30"/>
      <c r="K648" s="30"/>
      <c r="L648" s="30"/>
      <c r="M648" s="30"/>
      <c r="N648" s="30"/>
      <c r="O648" s="30"/>
      <c r="P648" s="30"/>
      <c r="Q648" s="58"/>
      <c r="R648" s="30"/>
      <c r="S648" s="30"/>
      <c r="T648" s="30"/>
      <c r="U648" s="17"/>
      <c r="V648" s="17"/>
      <c r="W648" s="17"/>
    </row>
    <row r="649" spans="1:24" s="2" customFormat="1" x14ac:dyDescent="0.25">
      <c r="A649" s="33" t="s">
        <v>45</v>
      </c>
      <c r="B649" s="36" t="s">
        <v>493</v>
      </c>
      <c r="C649" s="30"/>
      <c r="D649" s="30"/>
      <c r="E649" s="30"/>
      <c r="F649" s="30"/>
      <c r="G649" s="30"/>
      <c r="H649" s="30"/>
      <c r="I649" s="30"/>
      <c r="J649" s="30"/>
      <c r="K649" s="30"/>
      <c r="L649" s="30"/>
      <c r="M649" s="30"/>
      <c r="N649" s="30"/>
      <c r="O649" s="30"/>
      <c r="P649" s="30"/>
      <c r="Q649" s="16"/>
      <c r="R649" s="30"/>
      <c r="S649" s="30"/>
      <c r="T649" s="30"/>
      <c r="U649" s="17"/>
      <c r="V649" s="17"/>
      <c r="W649" s="17"/>
    </row>
    <row r="650" spans="1:24" s="2" customFormat="1" x14ac:dyDescent="0.25">
      <c r="A650" s="33" t="s">
        <v>46</v>
      </c>
      <c r="B650" s="36" t="s">
        <v>494</v>
      </c>
      <c r="C650" s="30"/>
      <c r="D650" s="30"/>
      <c r="E650" s="30"/>
      <c r="F650" s="30"/>
      <c r="G650" s="30"/>
      <c r="H650" s="30"/>
      <c r="I650" s="30"/>
      <c r="J650" s="30"/>
      <c r="K650" s="30"/>
      <c r="L650" s="30"/>
      <c r="M650" s="30"/>
      <c r="N650" s="30"/>
      <c r="O650" s="30"/>
      <c r="P650" s="30"/>
      <c r="Q650" s="16"/>
      <c r="R650" s="30"/>
      <c r="S650" s="30"/>
      <c r="T650" s="30"/>
      <c r="U650" s="17"/>
      <c r="V650" s="17"/>
      <c r="W650" s="17"/>
    </row>
    <row r="651" spans="1:24" s="2" customFormat="1" ht="15.75" x14ac:dyDescent="0.25">
      <c r="A651" s="33"/>
      <c r="B651" s="86" t="s">
        <v>495</v>
      </c>
      <c r="C651" s="30"/>
      <c r="D651" s="30"/>
      <c r="E651" s="30"/>
      <c r="F651" s="30"/>
      <c r="G651" s="30"/>
      <c r="H651" s="30"/>
      <c r="I651" s="30"/>
      <c r="J651" s="30"/>
      <c r="K651" s="30"/>
      <c r="L651" s="30"/>
      <c r="M651" s="30"/>
      <c r="N651" s="30"/>
      <c r="O651" s="30"/>
      <c r="P651" s="30"/>
      <c r="Q651" s="16"/>
      <c r="R651" s="30"/>
      <c r="S651" s="30"/>
      <c r="T651" s="30"/>
      <c r="U651" s="17"/>
      <c r="V651" s="17"/>
      <c r="W651" s="17"/>
    </row>
    <row r="652" spans="1:24" s="2" customFormat="1" ht="31.5" x14ac:dyDescent="0.25">
      <c r="A652" s="33"/>
      <c r="B652" s="86" t="s">
        <v>496</v>
      </c>
      <c r="C652" s="30"/>
      <c r="D652" s="30"/>
      <c r="E652" s="30"/>
      <c r="F652" s="30"/>
      <c r="G652" s="30"/>
      <c r="H652" s="30"/>
      <c r="I652" s="30"/>
      <c r="J652" s="30"/>
      <c r="K652" s="30"/>
      <c r="L652" s="30"/>
      <c r="M652" s="30"/>
      <c r="N652" s="30"/>
      <c r="O652" s="30"/>
      <c r="P652" s="30"/>
      <c r="Q652" s="16"/>
      <c r="R652" s="30"/>
      <c r="S652" s="30"/>
      <c r="T652" s="30"/>
      <c r="U652" s="17"/>
      <c r="V652" s="17"/>
      <c r="W652" s="17"/>
    </row>
    <row r="653" spans="1:24" s="2" customFormat="1" ht="30.75" customHeight="1" x14ac:dyDescent="0.25">
      <c r="A653" s="13" t="s">
        <v>55</v>
      </c>
      <c r="B653" s="14" t="s">
        <v>116</v>
      </c>
      <c r="C653" s="29"/>
      <c r="D653" s="29"/>
      <c r="E653" s="29"/>
      <c r="F653" s="29"/>
      <c r="G653" s="29"/>
      <c r="H653" s="29"/>
      <c r="I653" s="29"/>
      <c r="J653" s="29"/>
      <c r="K653" s="29"/>
      <c r="L653" s="29"/>
      <c r="M653" s="29"/>
      <c r="N653" s="29"/>
      <c r="O653" s="29"/>
      <c r="P653" s="29"/>
      <c r="Q653" s="16"/>
      <c r="R653" s="29"/>
      <c r="S653" s="29"/>
      <c r="T653" s="29"/>
      <c r="U653" s="17"/>
      <c r="V653" s="17"/>
      <c r="W653" s="17"/>
    </row>
    <row r="654" spans="1:24" s="2" customFormat="1" ht="70.5" customHeight="1" x14ac:dyDescent="0.25">
      <c r="A654" s="49" t="s">
        <v>51</v>
      </c>
      <c r="B654" s="49" t="s">
        <v>502</v>
      </c>
      <c r="C654" s="49">
        <v>3284</v>
      </c>
      <c r="D654" s="49">
        <v>3284</v>
      </c>
      <c r="E654" s="49"/>
      <c r="F654" s="49"/>
      <c r="G654" s="49"/>
      <c r="H654" s="49"/>
      <c r="I654" s="49"/>
      <c r="J654" s="49"/>
      <c r="K654" s="49"/>
      <c r="L654" s="49"/>
      <c r="M654" s="49"/>
      <c r="N654" s="49"/>
      <c r="O654" s="49"/>
      <c r="P654" s="49"/>
      <c r="Q654" s="49"/>
      <c r="R654" s="29"/>
      <c r="S654" s="29"/>
      <c r="T654" s="29"/>
      <c r="U654" s="17"/>
      <c r="V654" s="17"/>
      <c r="W654" s="17"/>
    </row>
    <row r="655" spans="1:24" s="2" customFormat="1" ht="70.5" customHeight="1" x14ac:dyDescent="0.25">
      <c r="A655" s="49" t="s">
        <v>69</v>
      </c>
      <c r="B655" s="49" t="s">
        <v>73</v>
      </c>
      <c r="C655" s="49">
        <f>C656</f>
        <v>0</v>
      </c>
      <c r="D655" s="49">
        <f>D656</f>
        <v>0</v>
      </c>
      <c r="E655" s="49">
        <v>0</v>
      </c>
      <c r="F655" s="49"/>
      <c r="G655" s="49"/>
      <c r="H655" s="49"/>
      <c r="I655" s="49"/>
      <c r="J655" s="49"/>
      <c r="K655" s="49"/>
      <c r="L655" s="49"/>
      <c r="M655" s="49"/>
      <c r="N655" s="49"/>
      <c r="O655" s="49"/>
      <c r="P655" s="49"/>
      <c r="Q655" s="49"/>
      <c r="R655" s="29"/>
      <c r="S655" s="29"/>
      <c r="T655" s="29"/>
      <c r="U655" s="17"/>
      <c r="V655" s="17"/>
      <c r="W655" s="17"/>
    </row>
    <row r="656" spans="1:24" s="2" customFormat="1" ht="36" customHeight="1" x14ac:dyDescent="0.25">
      <c r="A656" s="13" t="s">
        <v>167</v>
      </c>
      <c r="B656" s="14" t="s">
        <v>168</v>
      </c>
      <c r="C656" s="29">
        <f t="shared" ref="C656:D656" si="47">SUM(C657:C660)</f>
        <v>0</v>
      </c>
      <c r="D656" s="29">
        <f t="shared" si="47"/>
        <v>0</v>
      </c>
      <c r="E656" s="29">
        <v>0</v>
      </c>
      <c r="F656" s="29"/>
      <c r="G656" s="29"/>
      <c r="H656" s="29"/>
      <c r="I656" s="29"/>
      <c r="J656" s="29"/>
      <c r="K656" s="29"/>
      <c r="L656" s="29"/>
      <c r="M656" s="29"/>
      <c r="N656" s="29"/>
      <c r="O656" s="29"/>
      <c r="P656" s="29"/>
      <c r="Q656" s="16"/>
      <c r="R656" s="29"/>
      <c r="S656" s="29"/>
      <c r="T656" s="29"/>
      <c r="U656" s="17"/>
      <c r="V656" s="17"/>
      <c r="W656" s="17"/>
    </row>
    <row r="657" spans="1:24" s="2" customFormat="1" ht="24" customHeight="1" x14ac:dyDescent="0.25">
      <c r="A657" s="27" t="s">
        <v>38</v>
      </c>
      <c r="B657" s="34" t="s">
        <v>497</v>
      </c>
      <c r="C657" s="196"/>
      <c r="D657" s="196"/>
      <c r="E657" s="29"/>
      <c r="F657" s="29"/>
      <c r="G657" s="29"/>
      <c r="H657" s="29"/>
      <c r="I657" s="29"/>
      <c r="J657" s="29"/>
      <c r="K657" s="29"/>
      <c r="L657" s="29"/>
      <c r="M657" s="29"/>
      <c r="N657" s="29"/>
      <c r="O657" s="29"/>
      <c r="P657" s="29"/>
      <c r="Q657" s="16"/>
      <c r="R657" s="29"/>
      <c r="S657" s="29"/>
      <c r="T657" s="29"/>
      <c r="U657" s="17"/>
      <c r="V657" s="17"/>
      <c r="W657" s="17">
        <v>5137</v>
      </c>
      <c r="X657" s="2" t="s">
        <v>498</v>
      </c>
    </row>
    <row r="658" spans="1:24" s="2" customFormat="1" ht="24" customHeight="1" x14ac:dyDescent="0.25">
      <c r="A658" s="27" t="s">
        <v>39</v>
      </c>
      <c r="B658" s="34" t="s">
        <v>499</v>
      </c>
      <c r="C658" s="196"/>
      <c r="D658" s="196"/>
      <c r="E658" s="29"/>
      <c r="F658" s="29"/>
      <c r="G658" s="29"/>
      <c r="H658" s="29"/>
      <c r="I658" s="29"/>
      <c r="J658" s="29"/>
      <c r="K658" s="29"/>
      <c r="L658" s="29"/>
      <c r="M658" s="29"/>
      <c r="N658" s="29"/>
      <c r="O658" s="29"/>
      <c r="P658" s="29"/>
      <c r="Q658" s="16"/>
      <c r="R658" s="29"/>
      <c r="S658" s="29"/>
      <c r="T658" s="29"/>
      <c r="U658" s="17">
        <f>D658-C658</f>
        <v>0</v>
      </c>
      <c r="V658" s="17"/>
      <c r="W658" s="17"/>
    </row>
    <row r="659" spans="1:24" s="2" customFormat="1" ht="24" customHeight="1" x14ac:dyDescent="0.25">
      <c r="A659" s="197" t="s">
        <v>40</v>
      </c>
      <c r="B659" s="198" t="s">
        <v>500</v>
      </c>
      <c r="C659" s="199"/>
      <c r="D659" s="199"/>
      <c r="E659" s="200"/>
      <c r="F659" s="200"/>
      <c r="G659" s="200"/>
      <c r="H659" s="200"/>
      <c r="I659" s="200"/>
      <c r="J659" s="200"/>
      <c r="K659" s="200"/>
      <c r="L659" s="200"/>
      <c r="M659" s="200"/>
      <c r="N659" s="200"/>
      <c r="O659" s="200"/>
      <c r="P659" s="200"/>
      <c r="Q659" s="201"/>
      <c r="R659" s="200"/>
      <c r="S659" s="200"/>
      <c r="T659" s="200"/>
      <c r="U659" s="17">
        <f>D659-C659</f>
        <v>0</v>
      </c>
      <c r="V659" s="17"/>
      <c r="W659" s="17" t="e">
        <f>W27-#REF!</f>
        <v>#REF!</v>
      </c>
    </row>
    <row r="660" spans="1:24" s="32" customFormat="1" ht="33" customHeight="1" x14ac:dyDescent="0.25">
      <c r="A660" s="27" t="s">
        <v>41</v>
      </c>
      <c r="B660" s="34" t="s">
        <v>501</v>
      </c>
      <c r="C660" s="20"/>
      <c r="D660" s="20"/>
      <c r="E660" s="29"/>
      <c r="F660" s="29"/>
      <c r="G660" s="29"/>
      <c r="H660" s="29"/>
      <c r="I660" s="29"/>
      <c r="J660" s="29"/>
      <c r="K660" s="29"/>
      <c r="L660" s="29"/>
      <c r="M660" s="29"/>
      <c r="N660" s="29"/>
      <c r="O660" s="29"/>
      <c r="P660" s="29"/>
      <c r="Q660" s="16"/>
      <c r="R660" s="29"/>
      <c r="S660" s="29"/>
      <c r="T660" s="29"/>
      <c r="U660" s="16"/>
      <c r="V660" s="16"/>
      <c r="W660" s="16"/>
    </row>
    <row r="661" spans="1:24" s="2" customFormat="1" ht="70.5" customHeight="1" x14ac:dyDescent="0.25">
      <c r="A661" s="49" t="s">
        <v>71</v>
      </c>
      <c r="B661" s="49" t="s">
        <v>75</v>
      </c>
      <c r="C661" s="49">
        <v>0</v>
      </c>
      <c r="D661" s="49">
        <v>0</v>
      </c>
      <c r="E661" s="49">
        <v>0</v>
      </c>
      <c r="F661" s="49"/>
      <c r="G661" s="49"/>
      <c r="H661" s="49"/>
      <c r="I661" s="49"/>
      <c r="J661" s="49"/>
      <c r="K661" s="49"/>
      <c r="L661" s="49"/>
      <c r="M661" s="49"/>
      <c r="N661" s="49"/>
      <c r="O661" s="49"/>
      <c r="P661" s="49"/>
      <c r="Q661" s="49"/>
      <c r="R661" s="29"/>
      <c r="S661" s="29"/>
      <c r="T661" s="29"/>
      <c r="U661" s="17"/>
      <c r="V661" s="17"/>
      <c r="W661" s="17"/>
    </row>
    <row r="662" spans="1:24" s="245" customFormat="1" ht="33.75" customHeight="1" x14ac:dyDescent="0.25">
      <c r="A662" s="239" t="s">
        <v>503</v>
      </c>
      <c r="B662" s="240" t="s">
        <v>25</v>
      </c>
      <c r="C662" s="10">
        <f t="shared" ref="C662:P662" si="48">C663+C702+C709+C747+C754+C757+C753</f>
        <v>357878</v>
      </c>
      <c r="D662" s="10">
        <f t="shared" si="48"/>
        <v>283693</v>
      </c>
      <c r="E662" s="10">
        <f t="shared" si="48"/>
        <v>0</v>
      </c>
      <c r="F662" s="10">
        <f t="shared" si="48"/>
        <v>31650</v>
      </c>
      <c r="G662" s="10">
        <f t="shared" si="48"/>
        <v>0</v>
      </c>
      <c r="H662" s="10">
        <f t="shared" si="48"/>
        <v>0</v>
      </c>
      <c r="I662" s="10">
        <f t="shared" si="48"/>
        <v>0</v>
      </c>
      <c r="J662" s="10">
        <f t="shared" si="48"/>
        <v>0</v>
      </c>
      <c r="K662" s="10">
        <f t="shared" si="48"/>
        <v>0</v>
      </c>
      <c r="L662" s="10">
        <f t="shared" si="48"/>
        <v>0</v>
      </c>
      <c r="M662" s="10">
        <f t="shared" si="48"/>
        <v>0</v>
      </c>
      <c r="N662" s="10">
        <f t="shared" si="48"/>
        <v>0</v>
      </c>
      <c r="O662" s="10">
        <f t="shared" si="48"/>
        <v>0</v>
      </c>
      <c r="P662" s="10">
        <f t="shared" si="48"/>
        <v>0</v>
      </c>
      <c r="Q662" s="72"/>
      <c r="R662" s="10">
        <f>R663+R702+R709+R747+R754+R757+R753</f>
        <v>4</v>
      </c>
      <c r="S662" s="10">
        <f>S663+S702+S709+S747+S754+S757+S753</f>
        <v>0</v>
      </c>
      <c r="T662" s="10">
        <f>T663+T702+T709+T747+T754+T757+T753</f>
        <v>0</v>
      </c>
      <c r="U662" s="238"/>
      <c r="V662" s="238"/>
      <c r="W662" s="238"/>
    </row>
    <row r="663" spans="1:24" s="2" customFormat="1" ht="70.5" customHeight="1" x14ac:dyDescent="0.25">
      <c r="A663" s="49" t="s">
        <v>36</v>
      </c>
      <c r="B663" s="49" t="s">
        <v>37</v>
      </c>
      <c r="C663" s="49">
        <f>C664+C701</f>
        <v>31286</v>
      </c>
      <c r="D663" s="49">
        <f t="shared" ref="D663:F663" si="49">D664+D701</f>
        <v>31286</v>
      </c>
      <c r="E663" s="49">
        <f t="shared" si="49"/>
        <v>0</v>
      </c>
      <c r="F663" s="49">
        <f t="shared" si="49"/>
        <v>0</v>
      </c>
      <c r="G663" s="49"/>
      <c r="H663" s="49"/>
      <c r="I663" s="49"/>
      <c r="J663" s="49"/>
      <c r="K663" s="49"/>
      <c r="L663" s="49"/>
      <c r="M663" s="49"/>
      <c r="N663" s="49"/>
      <c r="O663" s="49"/>
      <c r="P663" s="49"/>
      <c r="Q663" s="49"/>
      <c r="R663" s="29"/>
      <c r="S663" s="29"/>
      <c r="T663" s="29"/>
      <c r="U663" s="17"/>
      <c r="V663" s="17"/>
      <c r="W663" s="17"/>
      <c r="X663" s="2">
        <v>22907</v>
      </c>
    </row>
    <row r="664" spans="1:24" s="2" customFormat="1" ht="24.75" customHeight="1" x14ac:dyDescent="0.25">
      <c r="A664" s="13" t="s">
        <v>79</v>
      </c>
      <c r="B664" s="14" t="s">
        <v>80</v>
      </c>
      <c r="C664" s="15">
        <f>SUM(C665:C700)</f>
        <v>22899</v>
      </c>
      <c r="D664" s="15">
        <f>SUM(D665:D700)</f>
        <v>22899</v>
      </c>
      <c r="E664" s="15">
        <f t="shared" ref="E664:F664" si="50">SUM(E665:E700)</f>
        <v>0</v>
      </c>
      <c r="F664" s="15">
        <f t="shared" si="50"/>
        <v>0</v>
      </c>
      <c r="G664" s="15"/>
      <c r="H664" s="15"/>
      <c r="I664" s="15"/>
      <c r="J664" s="15"/>
      <c r="K664" s="15"/>
      <c r="L664" s="15"/>
      <c r="M664" s="15"/>
      <c r="N664" s="15"/>
      <c r="O664" s="15"/>
      <c r="P664" s="15"/>
      <c r="Q664" s="16"/>
      <c r="R664" s="15"/>
      <c r="S664" s="15"/>
      <c r="T664" s="15"/>
      <c r="U664" s="17"/>
      <c r="V664" s="17"/>
      <c r="W664" s="17"/>
    </row>
    <row r="665" spans="1:24" s="2" customFormat="1" x14ac:dyDescent="0.25">
      <c r="A665" s="18">
        <v>1</v>
      </c>
      <c r="B665" s="97" t="s">
        <v>504</v>
      </c>
      <c r="C665" s="30">
        <v>3000</v>
      </c>
      <c r="D665" s="20">
        <v>3000</v>
      </c>
      <c r="E665" s="20"/>
      <c r="F665" s="20"/>
      <c r="G665" s="20"/>
      <c r="H665" s="20"/>
      <c r="I665" s="20"/>
      <c r="J665" s="20"/>
      <c r="K665" s="20"/>
      <c r="L665" s="20"/>
      <c r="M665" s="20"/>
      <c r="N665" s="20"/>
      <c r="O665" s="20"/>
      <c r="P665" s="20"/>
      <c r="Q665" s="16"/>
      <c r="R665" s="21"/>
      <c r="S665" s="21"/>
      <c r="T665" s="21"/>
      <c r="U665" s="17"/>
      <c r="V665" s="17"/>
      <c r="W665" s="17"/>
    </row>
    <row r="666" spans="1:24" s="2" customFormat="1" ht="39.75" customHeight="1" x14ac:dyDescent="0.25">
      <c r="A666" s="18">
        <v>2</v>
      </c>
      <c r="B666" s="97" t="s">
        <v>505</v>
      </c>
      <c r="C666" s="202">
        <v>5000</v>
      </c>
      <c r="D666" s="202">
        <v>5000</v>
      </c>
      <c r="E666" s="20"/>
      <c r="F666" s="20"/>
      <c r="G666" s="20"/>
      <c r="H666" s="20"/>
      <c r="I666" s="20"/>
      <c r="J666" s="20"/>
      <c r="K666" s="20"/>
      <c r="L666" s="20"/>
      <c r="M666" s="20"/>
      <c r="N666" s="20"/>
      <c r="O666" s="20"/>
      <c r="P666" s="20"/>
      <c r="Q666" s="58"/>
      <c r="R666" s="21"/>
      <c r="S666" s="21">
        <v>1</v>
      </c>
      <c r="T666" s="21"/>
      <c r="U666" s="17"/>
      <c r="V666" s="17"/>
      <c r="W666" s="17"/>
    </row>
    <row r="667" spans="1:24" s="2" customFormat="1" ht="20.25" customHeight="1" x14ac:dyDescent="0.25">
      <c r="A667" s="18">
        <v>3</v>
      </c>
      <c r="B667" s="97" t="s">
        <v>506</v>
      </c>
      <c r="C667" s="30"/>
      <c r="D667" s="20"/>
      <c r="E667" s="20"/>
      <c r="F667" s="20"/>
      <c r="G667" s="20"/>
      <c r="H667" s="20"/>
      <c r="I667" s="20"/>
      <c r="J667" s="20"/>
      <c r="K667" s="20"/>
      <c r="L667" s="20"/>
      <c r="M667" s="20"/>
      <c r="N667" s="20"/>
      <c r="O667" s="20"/>
      <c r="P667" s="20"/>
      <c r="Q667" s="16"/>
      <c r="R667" s="21"/>
      <c r="S667" s="21"/>
      <c r="T667" s="21"/>
      <c r="U667" s="17"/>
      <c r="V667" s="17"/>
      <c r="W667" s="17"/>
    </row>
    <row r="668" spans="1:24" s="2" customFormat="1" x14ac:dyDescent="0.25">
      <c r="A668" s="18">
        <v>4</v>
      </c>
      <c r="B668" s="97" t="s">
        <v>507</v>
      </c>
      <c r="C668" s="30">
        <v>3000</v>
      </c>
      <c r="D668" s="20">
        <v>3000</v>
      </c>
      <c r="E668" s="20"/>
      <c r="F668" s="20"/>
      <c r="G668" s="20"/>
      <c r="H668" s="20"/>
      <c r="I668" s="20"/>
      <c r="J668" s="20"/>
      <c r="K668" s="20"/>
      <c r="L668" s="20"/>
      <c r="M668" s="20"/>
      <c r="N668" s="20"/>
      <c r="O668" s="20"/>
      <c r="P668" s="20"/>
      <c r="Q668" s="16"/>
      <c r="R668" s="21"/>
      <c r="S668" s="21">
        <v>1</v>
      </c>
      <c r="T668" s="21"/>
      <c r="U668" s="17"/>
      <c r="V668" s="17"/>
      <c r="W668" s="17"/>
    </row>
    <row r="669" spans="1:24" s="2" customFormat="1" ht="24" customHeight="1" x14ac:dyDescent="0.25">
      <c r="A669" s="18">
        <v>5</v>
      </c>
      <c r="B669" s="23" t="s">
        <v>508</v>
      </c>
      <c r="C669" s="30">
        <v>3000</v>
      </c>
      <c r="D669" s="30">
        <v>3000</v>
      </c>
      <c r="E669" s="20"/>
      <c r="F669" s="20"/>
      <c r="G669" s="20"/>
      <c r="H669" s="20"/>
      <c r="I669" s="20"/>
      <c r="J669" s="20"/>
      <c r="K669" s="20"/>
      <c r="L669" s="20"/>
      <c r="M669" s="20"/>
      <c r="N669" s="20"/>
      <c r="O669" s="20"/>
      <c r="P669" s="20"/>
      <c r="Q669" s="16"/>
      <c r="R669" s="21"/>
      <c r="S669" s="21"/>
      <c r="T669" s="21"/>
      <c r="U669" s="17"/>
      <c r="V669" s="17"/>
      <c r="W669" s="17"/>
    </row>
    <row r="670" spans="1:24" s="203" customFormat="1" ht="15" x14ac:dyDescent="0.25">
      <c r="A670" s="103">
        <v>6</v>
      </c>
      <c r="B670" s="150" t="s">
        <v>509</v>
      </c>
      <c r="C670" s="202">
        <v>6000</v>
      </c>
      <c r="D670" s="202">
        <v>6000</v>
      </c>
      <c r="E670" s="21"/>
      <c r="F670" s="21"/>
      <c r="G670" s="21"/>
      <c r="H670" s="21"/>
      <c r="I670" s="21"/>
      <c r="J670" s="21"/>
      <c r="K670" s="21"/>
      <c r="L670" s="21"/>
      <c r="M670" s="21"/>
      <c r="N670" s="21"/>
      <c r="O670" s="21"/>
      <c r="P670" s="21"/>
      <c r="Q670" s="478"/>
      <c r="R670" s="21"/>
      <c r="S670" s="21">
        <v>1</v>
      </c>
      <c r="T670" s="21"/>
      <c r="U670" s="159"/>
      <c r="V670" s="159"/>
      <c r="W670" s="159"/>
    </row>
    <row r="671" spans="1:24" s="203" customFormat="1" x14ac:dyDescent="0.25">
      <c r="A671" s="103">
        <v>7</v>
      </c>
      <c r="B671" s="97" t="s">
        <v>510</v>
      </c>
      <c r="C671" s="73"/>
      <c r="D671" s="73"/>
      <c r="E671" s="21"/>
      <c r="F671" s="21"/>
      <c r="G671" s="21"/>
      <c r="H671" s="21"/>
      <c r="I671" s="21"/>
      <c r="J671" s="21"/>
      <c r="K671" s="21"/>
      <c r="L671" s="21"/>
      <c r="M671" s="21"/>
      <c r="N671" s="21"/>
      <c r="O671" s="21"/>
      <c r="P671" s="21"/>
      <c r="Q671" s="479"/>
      <c r="R671" s="21"/>
      <c r="S671" s="21"/>
      <c r="T671" s="21"/>
      <c r="U671" s="159"/>
      <c r="V671" s="159"/>
      <c r="W671" s="159"/>
    </row>
    <row r="672" spans="1:24" s="203" customFormat="1" ht="25.5" x14ac:dyDescent="0.25">
      <c r="A672" s="103">
        <v>8</v>
      </c>
      <c r="B672" s="204" t="s">
        <v>511</v>
      </c>
      <c r="C672" s="205">
        <v>1500</v>
      </c>
      <c r="D672" s="205">
        <v>1500</v>
      </c>
      <c r="E672" s="21"/>
      <c r="F672" s="21"/>
      <c r="G672" s="21"/>
      <c r="H672" s="21"/>
      <c r="I672" s="21"/>
      <c r="J672" s="21"/>
      <c r="K672" s="21"/>
      <c r="L672" s="21"/>
      <c r="M672" s="21"/>
      <c r="N672" s="21"/>
      <c r="O672" s="21"/>
      <c r="P672" s="21"/>
      <c r="Q672" s="479"/>
      <c r="R672" s="21"/>
      <c r="S672" s="21"/>
      <c r="T672" s="21"/>
      <c r="U672" s="159"/>
      <c r="V672" s="159"/>
      <c r="W672" s="159"/>
    </row>
    <row r="673" spans="1:23" s="203" customFormat="1" x14ac:dyDescent="0.2">
      <c r="A673" s="103">
        <v>9</v>
      </c>
      <c r="B673" s="206" t="s">
        <v>512</v>
      </c>
      <c r="C673" s="205">
        <v>1399</v>
      </c>
      <c r="D673" s="205">
        <f>1399</f>
        <v>1399</v>
      </c>
      <c r="E673" s="21"/>
      <c r="F673" s="21"/>
      <c r="G673" s="21"/>
      <c r="H673" s="21"/>
      <c r="I673" s="21"/>
      <c r="J673" s="21"/>
      <c r="K673" s="21"/>
      <c r="L673" s="21"/>
      <c r="M673" s="21"/>
      <c r="N673" s="21"/>
      <c r="O673" s="21"/>
      <c r="P673" s="21"/>
      <c r="Q673" s="479"/>
      <c r="R673" s="21"/>
      <c r="S673" s="21"/>
      <c r="T673" s="21"/>
      <c r="U673" s="159"/>
      <c r="V673" s="159"/>
      <c r="W673" s="159"/>
    </row>
    <row r="674" spans="1:23" s="203" customFormat="1" x14ac:dyDescent="0.25">
      <c r="A674" s="103">
        <v>10</v>
      </c>
      <c r="B674" s="97" t="s">
        <v>513</v>
      </c>
      <c r="C674" s="207"/>
      <c r="D674" s="207"/>
      <c r="E674" s="21"/>
      <c r="F674" s="21"/>
      <c r="G674" s="21"/>
      <c r="H674" s="21"/>
      <c r="I674" s="21"/>
      <c r="J674" s="21"/>
      <c r="K674" s="21"/>
      <c r="L674" s="21"/>
      <c r="M674" s="21"/>
      <c r="N674" s="21"/>
      <c r="O674" s="21"/>
      <c r="P674" s="21"/>
      <c r="Q674" s="479"/>
      <c r="R674" s="21"/>
      <c r="S674" s="21"/>
      <c r="T674" s="21"/>
      <c r="U674" s="159"/>
      <c r="V674" s="159"/>
      <c r="W674" s="159"/>
    </row>
    <row r="675" spans="1:23" s="203" customFormat="1" x14ac:dyDescent="0.25">
      <c r="A675" s="103">
        <v>11</v>
      </c>
      <c r="B675" s="97" t="s">
        <v>514</v>
      </c>
      <c r="C675" s="73"/>
      <c r="D675" s="21"/>
      <c r="E675" s="21"/>
      <c r="F675" s="21"/>
      <c r="G675" s="21"/>
      <c r="H675" s="21"/>
      <c r="I675" s="21"/>
      <c r="J675" s="21"/>
      <c r="K675" s="21"/>
      <c r="L675" s="21"/>
      <c r="M675" s="21"/>
      <c r="N675" s="21"/>
      <c r="O675" s="21"/>
      <c r="P675" s="21"/>
      <c r="Q675" s="479"/>
      <c r="R675" s="21"/>
      <c r="S675" s="21"/>
      <c r="T675" s="21"/>
      <c r="U675" s="159"/>
      <c r="V675" s="159"/>
      <c r="W675" s="159"/>
    </row>
    <row r="676" spans="1:23" s="203" customFormat="1" ht="25.5" x14ac:dyDescent="0.25">
      <c r="A676" s="103">
        <v>12</v>
      </c>
      <c r="B676" s="19" t="s">
        <v>515</v>
      </c>
      <c r="C676" s="207"/>
      <c r="D676" s="207"/>
      <c r="E676" s="21"/>
      <c r="F676" s="21"/>
      <c r="G676" s="21"/>
      <c r="H676" s="21"/>
      <c r="I676" s="21"/>
      <c r="J676" s="21"/>
      <c r="K676" s="21"/>
      <c r="L676" s="21"/>
      <c r="M676" s="21"/>
      <c r="N676" s="21"/>
      <c r="O676" s="21"/>
      <c r="P676" s="21"/>
      <c r="Q676" s="479"/>
      <c r="R676" s="21"/>
      <c r="S676" s="21"/>
      <c r="T676" s="21"/>
      <c r="U676" s="159"/>
      <c r="V676" s="159"/>
      <c r="W676" s="159"/>
    </row>
    <row r="677" spans="1:23" s="203" customFormat="1" x14ac:dyDescent="0.25">
      <c r="A677" s="103">
        <v>13</v>
      </c>
      <c r="B677" s="97" t="s">
        <v>516</v>
      </c>
      <c r="C677" s="205"/>
      <c r="D677" s="205"/>
      <c r="E677" s="21"/>
      <c r="F677" s="21"/>
      <c r="G677" s="21"/>
      <c r="H677" s="21"/>
      <c r="I677" s="21"/>
      <c r="J677" s="21"/>
      <c r="K677" s="21"/>
      <c r="L677" s="21"/>
      <c r="M677" s="21"/>
      <c r="N677" s="21"/>
      <c r="O677" s="21"/>
      <c r="P677" s="21"/>
      <c r="Q677" s="479"/>
      <c r="R677" s="21"/>
      <c r="S677" s="21"/>
      <c r="T677" s="21"/>
      <c r="U677" s="159"/>
      <c r="V677" s="159"/>
      <c r="W677" s="159"/>
    </row>
    <row r="678" spans="1:23" s="203" customFormat="1" x14ac:dyDescent="0.25">
      <c r="A678" s="103">
        <v>14</v>
      </c>
      <c r="B678" s="97" t="s">
        <v>517</v>
      </c>
      <c r="C678" s="205"/>
      <c r="D678" s="205"/>
      <c r="E678" s="21"/>
      <c r="F678" s="21"/>
      <c r="G678" s="21"/>
      <c r="H678" s="21"/>
      <c r="I678" s="21"/>
      <c r="J678" s="21"/>
      <c r="K678" s="21"/>
      <c r="L678" s="21"/>
      <c r="M678" s="21"/>
      <c r="N678" s="21"/>
      <c r="O678" s="21"/>
      <c r="P678" s="21"/>
      <c r="Q678" s="479"/>
      <c r="R678" s="21"/>
      <c r="S678" s="21"/>
      <c r="T678" s="21"/>
      <c r="U678" s="159"/>
      <c r="V678" s="159"/>
      <c r="W678" s="159"/>
    </row>
    <row r="679" spans="1:23" s="203" customFormat="1" x14ac:dyDescent="0.25">
      <c r="A679" s="103">
        <v>15</v>
      </c>
      <c r="B679" s="97" t="s">
        <v>507</v>
      </c>
      <c r="C679" s="207"/>
      <c r="D679" s="207"/>
      <c r="E679" s="21"/>
      <c r="F679" s="21"/>
      <c r="G679" s="21"/>
      <c r="H679" s="21"/>
      <c r="I679" s="21"/>
      <c r="J679" s="21"/>
      <c r="K679" s="21"/>
      <c r="L679" s="21"/>
      <c r="M679" s="21"/>
      <c r="N679" s="21"/>
      <c r="O679" s="21"/>
      <c r="P679" s="21"/>
      <c r="Q679" s="479"/>
      <c r="R679" s="21"/>
      <c r="S679" s="21"/>
      <c r="T679" s="21"/>
      <c r="U679" s="159"/>
      <c r="V679" s="159"/>
      <c r="W679" s="159"/>
    </row>
    <row r="680" spans="1:23" s="203" customFormat="1" x14ac:dyDescent="0.25">
      <c r="A680" s="103">
        <v>16</v>
      </c>
      <c r="B680" s="97" t="s">
        <v>518</v>
      </c>
      <c r="C680" s="207"/>
      <c r="D680" s="207"/>
      <c r="E680" s="21"/>
      <c r="F680" s="21"/>
      <c r="G680" s="21"/>
      <c r="H680" s="21"/>
      <c r="I680" s="21"/>
      <c r="J680" s="21"/>
      <c r="K680" s="21"/>
      <c r="L680" s="21"/>
      <c r="M680" s="21"/>
      <c r="N680" s="21"/>
      <c r="O680" s="21"/>
      <c r="P680" s="21"/>
      <c r="Q680" s="479"/>
      <c r="R680" s="21"/>
      <c r="S680" s="21"/>
      <c r="T680" s="21"/>
      <c r="U680" s="159"/>
      <c r="V680" s="159"/>
      <c r="W680" s="159"/>
    </row>
    <row r="681" spans="1:23" s="203" customFormat="1" ht="25.5" x14ac:dyDescent="0.25">
      <c r="A681" s="103">
        <v>17</v>
      </c>
      <c r="B681" s="19" t="s">
        <v>519</v>
      </c>
      <c r="C681" s="207"/>
      <c r="D681" s="207"/>
      <c r="E681" s="21"/>
      <c r="F681" s="21"/>
      <c r="G681" s="21"/>
      <c r="H681" s="21"/>
      <c r="I681" s="21"/>
      <c r="J681" s="21"/>
      <c r="K681" s="21"/>
      <c r="L681" s="21"/>
      <c r="M681" s="21"/>
      <c r="N681" s="21"/>
      <c r="O681" s="21"/>
      <c r="P681" s="21"/>
      <c r="Q681" s="479"/>
      <c r="R681" s="21"/>
      <c r="S681" s="21"/>
      <c r="T681" s="21"/>
      <c r="U681" s="159"/>
      <c r="V681" s="159"/>
      <c r="W681" s="159"/>
    </row>
    <row r="682" spans="1:23" s="203" customFormat="1" x14ac:dyDescent="0.25">
      <c r="A682" s="103">
        <v>18</v>
      </c>
      <c r="B682" s="23" t="s">
        <v>509</v>
      </c>
      <c r="C682" s="205"/>
      <c r="D682" s="205"/>
      <c r="E682" s="21"/>
      <c r="F682" s="21"/>
      <c r="G682" s="21"/>
      <c r="H682" s="21"/>
      <c r="I682" s="21"/>
      <c r="J682" s="21"/>
      <c r="K682" s="21"/>
      <c r="L682" s="21"/>
      <c r="M682" s="21"/>
      <c r="N682" s="21"/>
      <c r="O682" s="21"/>
      <c r="P682" s="21"/>
      <c r="Q682" s="479"/>
      <c r="R682" s="21"/>
      <c r="S682" s="21"/>
      <c r="T682" s="21"/>
      <c r="U682" s="159"/>
      <c r="V682" s="159"/>
      <c r="W682" s="159"/>
    </row>
    <row r="683" spans="1:23" s="203" customFormat="1" x14ac:dyDescent="0.25">
      <c r="A683" s="103">
        <v>19</v>
      </c>
      <c r="B683" s="97" t="s">
        <v>520</v>
      </c>
      <c r="C683" s="205"/>
      <c r="D683" s="205"/>
      <c r="E683" s="21"/>
      <c r="F683" s="21"/>
      <c r="G683" s="21"/>
      <c r="H683" s="21"/>
      <c r="I683" s="21"/>
      <c r="J683" s="21"/>
      <c r="K683" s="21"/>
      <c r="L683" s="21"/>
      <c r="M683" s="21"/>
      <c r="N683" s="21"/>
      <c r="O683" s="21"/>
      <c r="P683" s="21"/>
      <c r="Q683" s="479"/>
      <c r="R683" s="21"/>
      <c r="S683" s="21"/>
      <c r="T683" s="21"/>
      <c r="U683" s="159"/>
      <c r="V683" s="159"/>
      <c r="W683" s="159"/>
    </row>
    <row r="684" spans="1:23" s="203" customFormat="1" x14ac:dyDescent="0.25">
      <c r="A684" s="103">
        <v>20</v>
      </c>
      <c r="B684" s="23" t="s">
        <v>509</v>
      </c>
      <c r="C684" s="73"/>
      <c r="D684" s="73"/>
      <c r="E684" s="21"/>
      <c r="F684" s="21"/>
      <c r="G684" s="21"/>
      <c r="H684" s="21"/>
      <c r="I684" s="21"/>
      <c r="J684" s="21"/>
      <c r="K684" s="21"/>
      <c r="L684" s="21"/>
      <c r="M684" s="21"/>
      <c r="N684" s="21"/>
      <c r="O684" s="21"/>
      <c r="P684" s="21"/>
      <c r="Q684" s="479"/>
      <c r="R684" s="21"/>
      <c r="S684" s="21"/>
      <c r="T684" s="21"/>
      <c r="U684" s="159"/>
      <c r="V684" s="159"/>
      <c r="W684" s="159"/>
    </row>
    <row r="685" spans="1:23" s="203" customFormat="1" x14ac:dyDescent="0.25">
      <c r="A685" s="103">
        <v>21</v>
      </c>
      <c r="B685" s="97" t="s">
        <v>521</v>
      </c>
      <c r="C685" s="207"/>
      <c r="D685" s="207"/>
      <c r="E685" s="21"/>
      <c r="F685" s="21"/>
      <c r="G685" s="21"/>
      <c r="H685" s="21"/>
      <c r="I685" s="21"/>
      <c r="J685" s="21"/>
      <c r="K685" s="21"/>
      <c r="L685" s="21"/>
      <c r="M685" s="21"/>
      <c r="N685" s="21"/>
      <c r="O685" s="21"/>
      <c r="P685" s="21"/>
      <c r="Q685" s="479"/>
      <c r="R685" s="21"/>
      <c r="S685" s="21"/>
      <c r="T685" s="21"/>
      <c r="U685" s="159"/>
      <c r="V685" s="159"/>
      <c r="W685" s="159"/>
    </row>
    <row r="686" spans="1:23" s="203" customFormat="1" x14ac:dyDescent="0.2">
      <c r="A686" s="103">
        <v>22</v>
      </c>
      <c r="B686" s="206" t="s">
        <v>522</v>
      </c>
      <c r="C686" s="73"/>
      <c r="D686" s="73"/>
      <c r="E686" s="21"/>
      <c r="F686" s="21"/>
      <c r="G686" s="21"/>
      <c r="H686" s="21"/>
      <c r="I686" s="21"/>
      <c r="J686" s="21"/>
      <c r="K686" s="21"/>
      <c r="L686" s="21"/>
      <c r="M686" s="21"/>
      <c r="N686" s="21"/>
      <c r="O686" s="21"/>
      <c r="P686" s="21"/>
      <c r="Q686" s="479"/>
      <c r="R686" s="21"/>
      <c r="S686" s="21"/>
      <c r="T686" s="21"/>
      <c r="U686" s="159"/>
      <c r="V686" s="159"/>
      <c r="W686" s="159"/>
    </row>
    <row r="687" spans="1:23" s="203" customFormat="1" x14ac:dyDescent="0.2">
      <c r="A687" s="103">
        <v>23</v>
      </c>
      <c r="B687" s="206" t="s">
        <v>523</v>
      </c>
      <c r="C687" s="73"/>
      <c r="D687" s="73"/>
      <c r="E687" s="21"/>
      <c r="F687" s="21"/>
      <c r="G687" s="21"/>
      <c r="H687" s="21"/>
      <c r="I687" s="21"/>
      <c r="J687" s="21"/>
      <c r="K687" s="21"/>
      <c r="L687" s="21"/>
      <c r="M687" s="21"/>
      <c r="N687" s="21"/>
      <c r="O687" s="21"/>
      <c r="P687" s="21"/>
      <c r="Q687" s="479"/>
      <c r="R687" s="21"/>
      <c r="S687" s="21"/>
      <c r="T687" s="21"/>
      <c r="U687" s="159"/>
      <c r="V687" s="159"/>
      <c r="W687" s="159"/>
    </row>
    <row r="688" spans="1:23" s="203" customFormat="1" x14ac:dyDescent="0.2">
      <c r="A688" s="103">
        <v>24</v>
      </c>
      <c r="B688" s="206" t="s">
        <v>524</v>
      </c>
      <c r="C688" s="73"/>
      <c r="D688" s="73"/>
      <c r="E688" s="21"/>
      <c r="F688" s="21"/>
      <c r="G688" s="21"/>
      <c r="H688" s="21"/>
      <c r="I688" s="21"/>
      <c r="J688" s="21"/>
      <c r="K688" s="21"/>
      <c r="L688" s="21"/>
      <c r="M688" s="21"/>
      <c r="N688" s="21"/>
      <c r="O688" s="21"/>
      <c r="P688" s="21"/>
      <c r="Q688" s="479"/>
      <c r="R688" s="21"/>
      <c r="S688" s="21"/>
      <c r="T688" s="21"/>
      <c r="U688" s="159"/>
      <c r="V688" s="159"/>
      <c r="W688" s="159"/>
    </row>
    <row r="689" spans="1:23" s="203" customFormat="1" ht="25.5" x14ac:dyDescent="0.25">
      <c r="A689" s="103">
        <v>25</v>
      </c>
      <c r="B689" s="97" t="s">
        <v>525</v>
      </c>
      <c r="C689" s="73"/>
      <c r="D689" s="73"/>
      <c r="E689" s="21"/>
      <c r="F689" s="21"/>
      <c r="G689" s="21"/>
      <c r="H689" s="21"/>
      <c r="I689" s="21"/>
      <c r="J689" s="21"/>
      <c r="K689" s="21"/>
      <c r="L689" s="21"/>
      <c r="M689" s="21"/>
      <c r="N689" s="21"/>
      <c r="O689" s="21"/>
      <c r="P689" s="21"/>
      <c r="Q689" s="479"/>
      <c r="R689" s="21"/>
      <c r="S689" s="21"/>
      <c r="T689" s="21"/>
      <c r="U689" s="159"/>
      <c r="V689" s="159"/>
      <c r="W689" s="159"/>
    </row>
    <row r="690" spans="1:23" s="203" customFormat="1" ht="25.5" x14ac:dyDescent="0.25">
      <c r="A690" s="103">
        <v>26</v>
      </c>
      <c r="B690" s="97" t="s">
        <v>526</v>
      </c>
      <c r="C690" s="73"/>
      <c r="D690" s="73"/>
      <c r="E690" s="21"/>
      <c r="F690" s="21"/>
      <c r="G690" s="21"/>
      <c r="H690" s="21"/>
      <c r="I690" s="21"/>
      <c r="J690" s="21"/>
      <c r="K690" s="21"/>
      <c r="L690" s="21"/>
      <c r="M690" s="21"/>
      <c r="N690" s="21"/>
      <c r="O690" s="21"/>
      <c r="P690" s="21"/>
      <c r="Q690" s="479"/>
      <c r="R690" s="21"/>
      <c r="S690" s="21"/>
      <c r="T690" s="21"/>
      <c r="U690" s="159"/>
      <c r="V690" s="159"/>
      <c r="W690" s="159"/>
    </row>
    <row r="691" spans="1:23" s="203" customFormat="1" ht="25.5" x14ac:dyDescent="0.25">
      <c r="A691" s="103">
        <v>27</v>
      </c>
      <c r="B691" s="97" t="s">
        <v>527</v>
      </c>
      <c r="C691" s="73"/>
      <c r="D691" s="73"/>
      <c r="E691" s="21"/>
      <c r="F691" s="21"/>
      <c r="G691" s="21"/>
      <c r="H691" s="21"/>
      <c r="I691" s="21"/>
      <c r="J691" s="21"/>
      <c r="K691" s="21"/>
      <c r="L691" s="21"/>
      <c r="M691" s="21"/>
      <c r="N691" s="21"/>
      <c r="O691" s="21"/>
      <c r="P691" s="21"/>
      <c r="Q691" s="479"/>
      <c r="R691" s="21"/>
      <c r="S691" s="21"/>
      <c r="T691" s="21"/>
      <c r="U691" s="159"/>
      <c r="V691" s="159"/>
      <c r="W691" s="159"/>
    </row>
    <row r="692" spans="1:23" s="203" customFormat="1" ht="25.5" x14ac:dyDescent="0.25">
      <c r="A692" s="103">
        <v>28</v>
      </c>
      <c r="B692" s="97" t="s">
        <v>528</v>
      </c>
      <c r="C692" s="73"/>
      <c r="D692" s="73"/>
      <c r="E692" s="21"/>
      <c r="F692" s="21"/>
      <c r="G692" s="21"/>
      <c r="H692" s="21"/>
      <c r="I692" s="21"/>
      <c r="J692" s="21"/>
      <c r="K692" s="21"/>
      <c r="L692" s="21"/>
      <c r="M692" s="21"/>
      <c r="N692" s="21"/>
      <c r="O692" s="21"/>
      <c r="P692" s="21"/>
      <c r="Q692" s="479"/>
      <c r="R692" s="21"/>
      <c r="S692" s="21"/>
      <c r="T692" s="21"/>
      <c r="U692" s="159"/>
      <c r="V692" s="159"/>
      <c r="W692" s="159"/>
    </row>
    <row r="693" spans="1:23" s="203" customFormat="1" ht="25.5" x14ac:dyDescent="0.2">
      <c r="A693" s="103">
        <v>29</v>
      </c>
      <c r="B693" s="208" t="s">
        <v>529</v>
      </c>
      <c r="C693" s="205"/>
      <c r="D693" s="205"/>
      <c r="E693" s="21"/>
      <c r="F693" s="21"/>
      <c r="G693" s="21"/>
      <c r="H693" s="21"/>
      <c r="I693" s="21"/>
      <c r="J693" s="21"/>
      <c r="K693" s="21"/>
      <c r="L693" s="21"/>
      <c r="M693" s="21"/>
      <c r="N693" s="21"/>
      <c r="O693" s="21"/>
      <c r="P693" s="21"/>
      <c r="Q693" s="479"/>
      <c r="R693" s="21"/>
      <c r="S693" s="21"/>
      <c r="T693" s="21"/>
      <c r="U693" s="159"/>
      <c r="V693" s="159"/>
      <c r="W693" s="159"/>
    </row>
    <row r="694" spans="1:23" s="203" customFormat="1" ht="25.5" x14ac:dyDescent="0.25">
      <c r="A694" s="103">
        <v>30</v>
      </c>
      <c r="B694" s="97" t="s">
        <v>530</v>
      </c>
      <c r="C694" s="205"/>
      <c r="D694" s="205"/>
      <c r="E694" s="21"/>
      <c r="F694" s="21"/>
      <c r="G694" s="21"/>
      <c r="H694" s="21"/>
      <c r="I694" s="21"/>
      <c r="J694" s="21"/>
      <c r="K694" s="21"/>
      <c r="L694" s="21"/>
      <c r="M694" s="21"/>
      <c r="N694" s="21"/>
      <c r="O694" s="21"/>
      <c r="P694" s="21"/>
      <c r="Q694" s="479"/>
      <c r="R694" s="21"/>
      <c r="S694" s="21"/>
      <c r="T694" s="21"/>
      <c r="U694" s="159"/>
      <c r="V694" s="159"/>
      <c r="W694" s="159"/>
    </row>
    <row r="695" spans="1:23" s="203" customFormat="1" ht="25.5" x14ac:dyDescent="0.25">
      <c r="A695" s="103">
        <v>31</v>
      </c>
      <c r="B695" s="97" t="s">
        <v>531</v>
      </c>
      <c r="C695" s="205"/>
      <c r="D695" s="205"/>
      <c r="E695" s="21"/>
      <c r="F695" s="21"/>
      <c r="G695" s="21"/>
      <c r="H695" s="21"/>
      <c r="I695" s="21"/>
      <c r="J695" s="21"/>
      <c r="K695" s="21"/>
      <c r="L695" s="21"/>
      <c r="M695" s="21"/>
      <c r="N695" s="21"/>
      <c r="O695" s="21"/>
      <c r="P695" s="21"/>
      <c r="Q695" s="479"/>
      <c r="R695" s="21"/>
      <c r="S695" s="21"/>
      <c r="T695" s="21"/>
      <c r="U695" s="159"/>
      <c r="V695" s="159"/>
      <c r="W695" s="159"/>
    </row>
    <row r="696" spans="1:23" s="203" customFormat="1" x14ac:dyDescent="0.25">
      <c r="A696" s="103">
        <v>32</v>
      </c>
      <c r="B696" s="97" t="s">
        <v>532</v>
      </c>
      <c r="C696" s="205"/>
      <c r="D696" s="205"/>
      <c r="E696" s="21"/>
      <c r="F696" s="21"/>
      <c r="G696" s="21"/>
      <c r="H696" s="21"/>
      <c r="I696" s="21"/>
      <c r="J696" s="21"/>
      <c r="K696" s="21"/>
      <c r="L696" s="21"/>
      <c r="M696" s="21"/>
      <c r="N696" s="21"/>
      <c r="O696" s="21"/>
      <c r="P696" s="21"/>
      <c r="Q696" s="479"/>
      <c r="R696" s="21"/>
      <c r="S696" s="21"/>
      <c r="T696" s="21"/>
      <c r="U696" s="159"/>
      <c r="V696" s="159"/>
      <c r="W696" s="159"/>
    </row>
    <row r="697" spans="1:23" s="203" customFormat="1" x14ac:dyDescent="0.25">
      <c r="A697" s="103">
        <v>33</v>
      </c>
      <c r="B697" s="97" t="s">
        <v>533</v>
      </c>
      <c r="C697" s="205"/>
      <c r="D697" s="205"/>
      <c r="E697" s="21"/>
      <c r="F697" s="21"/>
      <c r="G697" s="21"/>
      <c r="H697" s="21"/>
      <c r="I697" s="21"/>
      <c r="J697" s="21"/>
      <c r="K697" s="21"/>
      <c r="L697" s="21"/>
      <c r="M697" s="21"/>
      <c r="N697" s="21"/>
      <c r="O697" s="21"/>
      <c r="P697" s="21"/>
      <c r="Q697" s="479"/>
      <c r="R697" s="21"/>
      <c r="S697" s="21"/>
      <c r="T697" s="21"/>
      <c r="U697" s="159"/>
      <c r="V697" s="159"/>
      <c r="W697" s="159"/>
    </row>
    <row r="698" spans="1:23" s="203" customFormat="1" x14ac:dyDescent="0.25">
      <c r="A698" s="103">
        <v>34</v>
      </c>
      <c r="B698" s="97" t="s">
        <v>534</v>
      </c>
      <c r="C698" s="205"/>
      <c r="D698" s="205"/>
      <c r="E698" s="21"/>
      <c r="F698" s="21"/>
      <c r="G698" s="21"/>
      <c r="H698" s="21"/>
      <c r="I698" s="21"/>
      <c r="J698" s="21"/>
      <c r="K698" s="21"/>
      <c r="L698" s="21"/>
      <c r="M698" s="21"/>
      <c r="N698" s="21"/>
      <c r="O698" s="21"/>
      <c r="P698" s="21"/>
      <c r="Q698" s="479"/>
      <c r="R698" s="21"/>
      <c r="S698" s="21"/>
      <c r="T698" s="21"/>
      <c r="U698" s="159"/>
      <c r="V698" s="159"/>
      <c r="W698" s="159"/>
    </row>
    <row r="699" spans="1:23" s="203" customFormat="1" x14ac:dyDescent="0.25">
      <c r="A699" s="103">
        <v>35</v>
      </c>
      <c r="B699" s="97" t="s">
        <v>535</v>
      </c>
      <c r="C699" s="205"/>
      <c r="D699" s="205"/>
      <c r="E699" s="21"/>
      <c r="F699" s="21"/>
      <c r="G699" s="21"/>
      <c r="H699" s="21"/>
      <c r="I699" s="21"/>
      <c r="J699" s="21"/>
      <c r="K699" s="21"/>
      <c r="L699" s="21"/>
      <c r="M699" s="21"/>
      <c r="N699" s="21"/>
      <c r="O699" s="21"/>
      <c r="P699" s="21"/>
      <c r="Q699" s="479"/>
      <c r="R699" s="21"/>
      <c r="S699" s="21"/>
      <c r="T699" s="21"/>
      <c r="U699" s="159"/>
      <c r="V699" s="159"/>
      <c r="W699" s="159"/>
    </row>
    <row r="700" spans="1:23" s="203" customFormat="1" ht="25.5" x14ac:dyDescent="0.25">
      <c r="A700" s="103">
        <v>36</v>
      </c>
      <c r="B700" s="85" t="s">
        <v>536</v>
      </c>
      <c r="C700" s="205"/>
      <c r="D700" s="205"/>
      <c r="E700" s="21"/>
      <c r="F700" s="21"/>
      <c r="G700" s="21"/>
      <c r="H700" s="21"/>
      <c r="I700" s="21"/>
      <c r="J700" s="21"/>
      <c r="K700" s="21"/>
      <c r="L700" s="21"/>
      <c r="M700" s="21"/>
      <c r="N700" s="21"/>
      <c r="O700" s="21"/>
      <c r="P700" s="21"/>
      <c r="Q700" s="485"/>
      <c r="R700" s="21"/>
      <c r="S700" s="21"/>
      <c r="T700" s="21"/>
      <c r="U700" s="159"/>
      <c r="V700" s="159"/>
      <c r="W700" s="159"/>
    </row>
    <row r="701" spans="1:23" s="2" customFormat="1" ht="35.25" customHeight="1" x14ac:dyDescent="0.25">
      <c r="A701" s="24" t="s">
        <v>93</v>
      </c>
      <c r="B701" s="25" t="s">
        <v>256</v>
      </c>
      <c r="C701" s="30">
        <v>8387</v>
      </c>
      <c r="D701" s="30">
        <v>8387</v>
      </c>
      <c r="E701" s="20"/>
      <c r="F701" s="20"/>
      <c r="G701" s="20"/>
      <c r="H701" s="20"/>
      <c r="I701" s="20"/>
      <c r="J701" s="20"/>
      <c r="K701" s="20"/>
      <c r="L701" s="20"/>
      <c r="M701" s="20"/>
      <c r="N701" s="20"/>
      <c r="O701" s="20"/>
      <c r="P701" s="20"/>
      <c r="Q701" s="16"/>
      <c r="R701" s="20"/>
      <c r="S701" s="20"/>
      <c r="T701" s="20"/>
      <c r="U701" s="17"/>
      <c r="V701" s="17"/>
      <c r="W701" s="17"/>
    </row>
    <row r="702" spans="1:23" s="2" customFormat="1" ht="70.5" customHeight="1" x14ac:dyDescent="0.25">
      <c r="A702" s="49" t="s">
        <v>48</v>
      </c>
      <c r="B702" s="49" t="s">
        <v>49</v>
      </c>
      <c r="C702" s="49">
        <f>C703+C704</f>
        <v>133000</v>
      </c>
      <c r="D702" s="49">
        <f>D703+D704</f>
        <v>58917</v>
      </c>
      <c r="E702" s="49">
        <f t="shared" ref="E702:P702" si="51">E703+E704</f>
        <v>0</v>
      </c>
      <c r="F702" s="49">
        <f t="shared" si="51"/>
        <v>28650</v>
      </c>
      <c r="G702" s="49">
        <f t="shared" si="51"/>
        <v>0</v>
      </c>
      <c r="H702" s="49">
        <f t="shared" si="51"/>
        <v>0</v>
      </c>
      <c r="I702" s="49">
        <f t="shared" si="51"/>
        <v>0</v>
      </c>
      <c r="J702" s="49">
        <f t="shared" si="51"/>
        <v>0</v>
      </c>
      <c r="K702" s="49">
        <f t="shared" si="51"/>
        <v>0</v>
      </c>
      <c r="L702" s="49">
        <f t="shared" si="51"/>
        <v>0</v>
      </c>
      <c r="M702" s="49">
        <f t="shared" si="51"/>
        <v>0</v>
      </c>
      <c r="N702" s="49">
        <f t="shared" si="51"/>
        <v>0</v>
      </c>
      <c r="O702" s="49">
        <f t="shared" si="51"/>
        <v>0</v>
      </c>
      <c r="P702" s="49">
        <f t="shared" si="51"/>
        <v>0</v>
      </c>
      <c r="Q702" s="49"/>
      <c r="R702" s="29">
        <f t="shared" ref="R702:T702" si="52">R703+R704</f>
        <v>4</v>
      </c>
      <c r="S702" s="29">
        <f t="shared" si="52"/>
        <v>0</v>
      </c>
      <c r="T702" s="29">
        <f t="shared" si="52"/>
        <v>0</v>
      </c>
      <c r="U702" s="17"/>
      <c r="V702" s="17"/>
      <c r="W702" s="17"/>
    </row>
    <row r="703" spans="1:23" s="2" customFormat="1" ht="23.25" customHeight="1" x14ac:dyDescent="0.25">
      <c r="A703" s="13" t="s">
        <v>121</v>
      </c>
      <c r="B703" s="14" t="s">
        <v>122</v>
      </c>
      <c r="C703" s="20"/>
      <c r="D703" s="20"/>
      <c r="E703" s="20"/>
      <c r="F703" s="20"/>
      <c r="G703" s="20"/>
      <c r="H703" s="20"/>
      <c r="I703" s="20"/>
      <c r="J703" s="20"/>
      <c r="K703" s="20"/>
      <c r="L703" s="20"/>
      <c r="M703" s="20"/>
      <c r="N703" s="20"/>
      <c r="O703" s="20"/>
      <c r="P703" s="20"/>
      <c r="Q703" s="16"/>
      <c r="R703" s="20"/>
      <c r="S703" s="20"/>
      <c r="T703" s="20"/>
      <c r="U703" s="17"/>
      <c r="V703" s="17"/>
      <c r="W703" s="17"/>
    </row>
    <row r="704" spans="1:23" s="2" customFormat="1" ht="42.75" customHeight="1" x14ac:dyDescent="0.25">
      <c r="A704" s="13" t="s">
        <v>123</v>
      </c>
      <c r="B704" s="14" t="s">
        <v>124</v>
      </c>
      <c r="C704" s="15">
        <f t="shared" ref="C704:P704" si="53">SUM(C705:C708)</f>
        <v>133000</v>
      </c>
      <c r="D704" s="15">
        <f t="shared" si="53"/>
        <v>58917</v>
      </c>
      <c r="E704" s="15">
        <f t="shared" si="53"/>
        <v>0</v>
      </c>
      <c r="F704" s="15">
        <f t="shared" si="53"/>
        <v>28650</v>
      </c>
      <c r="G704" s="15">
        <f t="shared" si="53"/>
        <v>0</v>
      </c>
      <c r="H704" s="15">
        <f t="shared" si="53"/>
        <v>0</v>
      </c>
      <c r="I704" s="15">
        <f t="shared" si="53"/>
        <v>0</v>
      </c>
      <c r="J704" s="15">
        <f t="shared" si="53"/>
        <v>0</v>
      </c>
      <c r="K704" s="15">
        <f t="shared" si="53"/>
        <v>0</v>
      </c>
      <c r="L704" s="15">
        <f t="shared" si="53"/>
        <v>0</v>
      </c>
      <c r="M704" s="15">
        <f t="shared" si="53"/>
        <v>0</v>
      </c>
      <c r="N704" s="15">
        <f t="shared" si="53"/>
        <v>0</v>
      </c>
      <c r="O704" s="15">
        <f t="shared" si="53"/>
        <v>0</v>
      </c>
      <c r="P704" s="15">
        <f t="shared" si="53"/>
        <v>0</v>
      </c>
      <c r="Q704" s="16"/>
      <c r="R704" s="15">
        <f t="shared" ref="R704:T704" si="54">SUM(R705:R708)</f>
        <v>4</v>
      </c>
      <c r="S704" s="15">
        <f t="shared" si="54"/>
        <v>0</v>
      </c>
      <c r="T704" s="15">
        <f t="shared" si="54"/>
        <v>0</v>
      </c>
      <c r="U704" s="17"/>
      <c r="V704" s="17"/>
      <c r="W704" s="17"/>
    </row>
    <row r="705" spans="1:25" s="2" customFormat="1" ht="37.5" customHeight="1" x14ac:dyDescent="0.25">
      <c r="A705" s="27" t="s">
        <v>38</v>
      </c>
      <c r="B705" s="19" t="s">
        <v>537</v>
      </c>
      <c r="C705" s="20">
        <v>30000</v>
      </c>
      <c r="D705" s="21">
        <v>10000</v>
      </c>
      <c r="E705" s="20"/>
      <c r="F705" s="20">
        <v>3650</v>
      </c>
      <c r="G705" s="20"/>
      <c r="H705" s="20"/>
      <c r="I705" s="20"/>
      <c r="J705" s="20"/>
      <c r="K705" s="20"/>
      <c r="L705" s="20"/>
      <c r="M705" s="20"/>
      <c r="N705" s="20"/>
      <c r="O705" s="20"/>
      <c r="P705" s="20"/>
      <c r="Q705" s="22"/>
      <c r="R705" s="21">
        <v>1</v>
      </c>
      <c r="S705" s="21"/>
      <c r="T705" s="21"/>
      <c r="U705" s="28"/>
      <c r="V705" s="28"/>
      <c r="W705" s="17"/>
    </row>
    <row r="706" spans="1:25" s="2" customFormat="1" ht="44.25" customHeight="1" x14ac:dyDescent="0.25">
      <c r="A706" s="27" t="s">
        <v>39</v>
      </c>
      <c r="B706" s="19" t="s">
        <v>538</v>
      </c>
      <c r="C706" s="30">
        <v>20000</v>
      </c>
      <c r="D706" s="21">
        <v>15000</v>
      </c>
      <c r="E706" s="20"/>
      <c r="F706" s="20">
        <v>3000</v>
      </c>
      <c r="G706" s="20"/>
      <c r="H706" s="20"/>
      <c r="I706" s="20"/>
      <c r="J706" s="20"/>
      <c r="K706" s="20"/>
      <c r="L706" s="20"/>
      <c r="M706" s="20"/>
      <c r="N706" s="20"/>
      <c r="O706" s="20"/>
      <c r="P706" s="20"/>
      <c r="Q706" s="16"/>
      <c r="R706" s="21">
        <v>1</v>
      </c>
      <c r="S706" s="21"/>
      <c r="T706" s="21"/>
      <c r="U706" s="28"/>
      <c r="V706" s="28"/>
      <c r="W706" s="17"/>
    </row>
    <row r="707" spans="1:25" s="2" customFormat="1" ht="43.5" customHeight="1" x14ac:dyDescent="0.25">
      <c r="A707" s="27" t="s">
        <v>40</v>
      </c>
      <c r="B707" s="85" t="s">
        <v>539</v>
      </c>
      <c r="C707" s="30">
        <v>48000</v>
      </c>
      <c r="D707" s="73">
        <v>13917</v>
      </c>
      <c r="E707" s="20"/>
      <c r="F707" s="20">
        <v>12000</v>
      </c>
      <c r="G707" s="20"/>
      <c r="H707" s="20"/>
      <c r="I707" s="20"/>
      <c r="J707" s="20"/>
      <c r="K707" s="20"/>
      <c r="L707" s="20"/>
      <c r="M707" s="20"/>
      <c r="N707" s="20"/>
      <c r="O707" s="20"/>
      <c r="P707" s="20"/>
      <c r="Q707" s="16"/>
      <c r="R707" s="21">
        <v>1</v>
      </c>
      <c r="S707" s="21"/>
      <c r="T707" s="21"/>
      <c r="U707" s="28"/>
      <c r="V707" s="28"/>
      <c r="W707" s="17"/>
    </row>
    <row r="708" spans="1:25" s="2" customFormat="1" ht="37.5" customHeight="1" x14ac:dyDescent="0.25">
      <c r="A708" s="27" t="s">
        <v>41</v>
      </c>
      <c r="B708" s="85" t="s">
        <v>540</v>
      </c>
      <c r="C708" s="30">
        <v>35000</v>
      </c>
      <c r="D708" s="73">
        <v>20000</v>
      </c>
      <c r="E708" s="20"/>
      <c r="F708" s="20">
        <v>10000</v>
      </c>
      <c r="G708" s="20"/>
      <c r="H708" s="20"/>
      <c r="I708" s="20"/>
      <c r="J708" s="20"/>
      <c r="K708" s="20"/>
      <c r="L708" s="20"/>
      <c r="M708" s="20"/>
      <c r="N708" s="20"/>
      <c r="O708" s="20"/>
      <c r="P708" s="20"/>
      <c r="Q708" s="16"/>
      <c r="R708" s="21">
        <v>1</v>
      </c>
      <c r="S708" s="21"/>
      <c r="T708" s="21"/>
      <c r="U708" s="28"/>
      <c r="V708" s="28"/>
      <c r="W708" s="17"/>
    </row>
    <row r="709" spans="1:25" s="2" customFormat="1" ht="70.5" customHeight="1" x14ac:dyDescent="0.25">
      <c r="A709" s="49" t="s">
        <v>50</v>
      </c>
      <c r="B709" s="49" t="s">
        <v>52</v>
      </c>
      <c r="C709" s="49">
        <f>C710+C731+C741+C742</f>
        <v>168684</v>
      </c>
      <c r="D709" s="49">
        <f>D710+D731+D741+D742</f>
        <v>168582</v>
      </c>
      <c r="E709" s="49">
        <f t="shared" ref="E709:F709" si="55">E710+E731+E741+E742</f>
        <v>0</v>
      </c>
      <c r="F709" s="49">
        <f t="shared" si="55"/>
        <v>3000</v>
      </c>
      <c r="G709" s="49"/>
      <c r="H709" s="49"/>
      <c r="I709" s="49"/>
      <c r="J709" s="49"/>
      <c r="K709" s="49"/>
      <c r="L709" s="49"/>
      <c r="M709" s="49"/>
      <c r="N709" s="49"/>
      <c r="O709" s="49"/>
      <c r="P709" s="49"/>
      <c r="Q709" s="49"/>
      <c r="R709" s="29"/>
      <c r="S709" s="29"/>
      <c r="T709" s="29"/>
      <c r="U709" s="17"/>
      <c r="V709" s="17"/>
      <c r="W709" s="17">
        <v>32500</v>
      </c>
    </row>
    <row r="710" spans="1:25" s="2" customFormat="1" x14ac:dyDescent="0.25">
      <c r="A710" s="13" t="s">
        <v>88</v>
      </c>
      <c r="B710" s="14" t="s">
        <v>89</v>
      </c>
      <c r="C710" s="15">
        <f>C716+C727+C711</f>
        <v>141664</v>
      </c>
      <c r="D710" s="15">
        <f>D716+D727+D711</f>
        <v>141614</v>
      </c>
      <c r="E710" s="15">
        <v>0</v>
      </c>
      <c r="F710" s="15"/>
      <c r="G710" s="15"/>
      <c r="H710" s="15"/>
      <c r="I710" s="15"/>
      <c r="J710" s="15"/>
      <c r="K710" s="15"/>
      <c r="L710" s="15"/>
      <c r="M710" s="15"/>
      <c r="N710" s="15"/>
      <c r="O710" s="15"/>
      <c r="P710" s="15"/>
      <c r="Q710" s="16"/>
      <c r="R710" s="15"/>
      <c r="S710" s="15"/>
      <c r="T710" s="15"/>
      <c r="U710" s="17"/>
      <c r="V710" s="17"/>
      <c r="W710" s="17"/>
    </row>
    <row r="711" spans="1:25" s="2" customFormat="1" x14ac:dyDescent="0.25">
      <c r="A711" s="13" t="s">
        <v>79</v>
      </c>
      <c r="B711" s="14" t="s">
        <v>254</v>
      </c>
      <c r="C711" s="15">
        <f>SUM(C712:C715)</f>
        <v>69083</v>
      </c>
      <c r="D711" s="15">
        <f>SUM(D712:D715)</f>
        <v>69083</v>
      </c>
      <c r="E711" s="15"/>
      <c r="F711" s="15"/>
      <c r="G711" s="15"/>
      <c r="H711" s="15"/>
      <c r="I711" s="15"/>
      <c r="J711" s="15"/>
      <c r="K711" s="15"/>
      <c r="L711" s="15"/>
      <c r="M711" s="15"/>
      <c r="N711" s="15"/>
      <c r="O711" s="15"/>
      <c r="P711" s="15"/>
      <c r="Q711" s="16"/>
      <c r="R711" s="15"/>
      <c r="S711" s="15"/>
      <c r="T711" s="15"/>
      <c r="U711" s="17"/>
      <c r="V711" s="17"/>
      <c r="W711" s="17"/>
    </row>
    <row r="712" spans="1:25" s="2" customFormat="1" ht="25.5" x14ac:dyDescent="0.25">
      <c r="A712" s="13"/>
      <c r="B712" s="19" t="s">
        <v>755</v>
      </c>
      <c r="C712" s="15">
        <v>15000</v>
      </c>
      <c r="D712" s="15">
        <v>15000</v>
      </c>
      <c r="E712" s="15"/>
      <c r="F712" s="15"/>
      <c r="G712" s="15"/>
      <c r="H712" s="15"/>
      <c r="I712" s="15"/>
      <c r="J712" s="15"/>
      <c r="K712" s="15"/>
      <c r="L712" s="15"/>
      <c r="M712" s="15"/>
      <c r="N712" s="15"/>
      <c r="O712" s="15"/>
      <c r="P712" s="15"/>
      <c r="Q712" s="16"/>
      <c r="R712" s="15"/>
      <c r="S712" s="15"/>
      <c r="T712" s="15"/>
      <c r="U712" s="17"/>
      <c r="V712" s="17"/>
      <c r="W712" s="17"/>
    </row>
    <row r="713" spans="1:25" s="2" customFormat="1" ht="25.5" x14ac:dyDescent="0.25">
      <c r="A713" s="13"/>
      <c r="B713" s="19" t="s">
        <v>756</v>
      </c>
      <c r="C713" s="20">
        <v>5000</v>
      </c>
      <c r="D713" s="20">
        <v>5000</v>
      </c>
      <c r="E713" s="15"/>
      <c r="F713" s="15"/>
      <c r="G713" s="15"/>
      <c r="H713" s="15"/>
      <c r="I713" s="15"/>
      <c r="J713" s="15"/>
      <c r="K713" s="15"/>
      <c r="L713" s="15"/>
      <c r="M713" s="15"/>
      <c r="N713" s="15"/>
      <c r="O713" s="15"/>
      <c r="P713" s="15"/>
      <c r="Q713" s="16"/>
      <c r="R713" s="15"/>
      <c r="S713" s="15"/>
      <c r="T713" s="15"/>
      <c r="U713" s="17"/>
      <c r="V713" s="17"/>
      <c r="W713" s="17"/>
    </row>
    <row r="714" spans="1:25" s="2" customFormat="1" ht="38.25" x14ac:dyDescent="0.25">
      <c r="A714" s="13"/>
      <c r="B714" s="85" t="s">
        <v>757</v>
      </c>
      <c r="C714" s="20">
        <v>34083</v>
      </c>
      <c r="D714" s="20">
        <v>34083</v>
      </c>
      <c r="E714" s="15"/>
      <c r="F714" s="15"/>
      <c r="G714" s="15"/>
      <c r="H714" s="15"/>
      <c r="I714" s="15"/>
      <c r="J714" s="15"/>
      <c r="K714" s="15"/>
      <c r="L714" s="15"/>
      <c r="M714" s="15"/>
      <c r="N714" s="15"/>
      <c r="O714" s="15"/>
      <c r="P714" s="15"/>
      <c r="Q714" s="16"/>
      <c r="R714" s="15"/>
      <c r="S714" s="15"/>
      <c r="T714" s="15"/>
      <c r="U714" s="17"/>
      <c r="V714" s="17"/>
      <c r="W714" s="17"/>
    </row>
    <row r="715" spans="1:25" s="2" customFormat="1" ht="38.25" x14ac:dyDescent="0.25">
      <c r="A715" s="13"/>
      <c r="B715" s="85" t="s">
        <v>758</v>
      </c>
      <c r="C715" s="20">
        <v>15000</v>
      </c>
      <c r="D715" s="20">
        <v>15000</v>
      </c>
      <c r="E715" s="15"/>
      <c r="F715" s="15"/>
      <c r="G715" s="15"/>
      <c r="H715" s="15"/>
      <c r="I715" s="15"/>
      <c r="J715" s="15"/>
      <c r="K715" s="15"/>
      <c r="L715" s="15"/>
      <c r="M715" s="15"/>
      <c r="N715" s="15"/>
      <c r="O715" s="15"/>
      <c r="P715" s="15"/>
      <c r="Q715" s="16"/>
      <c r="R715" s="15"/>
      <c r="S715" s="15"/>
      <c r="T715" s="15"/>
      <c r="U715" s="17"/>
      <c r="V715" s="17"/>
      <c r="W715" s="17"/>
    </row>
    <row r="716" spans="1:25" s="2" customFormat="1" ht="16.5" customHeight="1" x14ac:dyDescent="0.25">
      <c r="A716" s="13" t="s">
        <v>79</v>
      </c>
      <c r="B716" s="14" t="s">
        <v>60</v>
      </c>
      <c r="C716" s="15">
        <f>SUM(C717:C726)</f>
        <v>56081</v>
      </c>
      <c r="D716" s="15">
        <f>SUM(D717:D726)</f>
        <v>56031</v>
      </c>
      <c r="E716" s="15">
        <v>0</v>
      </c>
      <c r="F716" s="15"/>
      <c r="G716" s="15"/>
      <c r="H716" s="15"/>
      <c r="I716" s="15"/>
      <c r="J716" s="15"/>
      <c r="K716" s="15"/>
      <c r="L716" s="15"/>
      <c r="M716" s="15"/>
      <c r="N716" s="15"/>
      <c r="O716" s="15"/>
      <c r="P716" s="15"/>
      <c r="Q716" s="46"/>
      <c r="R716" s="15"/>
      <c r="S716" s="15"/>
      <c r="T716" s="15"/>
      <c r="U716" s="174"/>
      <c r="V716" s="174"/>
      <c r="W716" s="174"/>
      <c r="Y716" s="2">
        <f>Q716-D716</f>
        <v>-56031</v>
      </c>
    </row>
    <row r="717" spans="1:25" s="2" customFormat="1" x14ac:dyDescent="0.25">
      <c r="A717" s="27" t="s">
        <v>38</v>
      </c>
      <c r="B717" s="97" t="s">
        <v>541</v>
      </c>
      <c r="C717" s="73">
        <v>11090</v>
      </c>
      <c r="D717" s="73">
        <v>11090</v>
      </c>
      <c r="E717" s="20"/>
      <c r="F717" s="20"/>
      <c r="G717" s="20"/>
      <c r="H717" s="20"/>
      <c r="I717" s="20"/>
      <c r="J717" s="20"/>
      <c r="K717" s="20"/>
      <c r="L717" s="20"/>
      <c r="M717" s="20"/>
      <c r="N717" s="20"/>
      <c r="O717" s="20"/>
      <c r="P717" s="20"/>
      <c r="Q717" s="16"/>
      <c r="R717" s="20"/>
      <c r="S717" s="20"/>
      <c r="T717" s="20"/>
      <c r="U717" s="17"/>
      <c r="V717" s="17"/>
      <c r="W717" s="17"/>
    </row>
    <row r="718" spans="1:25" s="2" customFormat="1" x14ac:dyDescent="0.25">
      <c r="A718" s="27" t="s">
        <v>39</v>
      </c>
      <c r="B718" s="209" t="s">
        <v>542</v>
      </c>
      <c r="C718" s="30">
        <v>6000</v>
      </c>
      <c r="D718" s="20">
        <v>6000</v>
      </c>
      <c r="E718" s="20"/>
      <c r="F718" s="20"/>
      <c r="G718" s="20"/>
      <c r="H718" s="20"/>
      <c r="I718" s="20"/>
      <c r="J718" s="20"/>
      <c r="K718" s="20"/>
      <c r="L718" s="20"/>
      <c r="M718" s="20"/>
      <c r="N718" s="20"/>
      <c r="O718" s="20"/>
      <c r="P718" s="20"/>
      <c r="Q718" s="16"/>
      <c r="R718" s="20"/>
      <c r="S718" s="20"/>
      <c r="T718" s="20"/>
      <c r="U718" s="17"/>
      <c r="V718" s="17"/>
      <c r="W718" s="17"/>
    </row>
    <row r="719" spans="1:25" s="2" customFormat="1" x14ac:dyDescent="0.25">
      <c r="A719" s="27" t="s">
        <v>40</v>
      </c>
      <c r="B719" s="97" t="s">
        <v>543</v>
      </c>
      <c r="C719" s="30">
        <v>11000</v>
      </c>
      <c r="D719" s="20">
        <v>10950</v>
      </c>
      <c r="E719" s="20"/>
      <c r="F719" s="20"/>
      <c r="G719" s="20"/>
      <c r="H719" s="20"/>
      <c r="I719" s="20"/>
      <c r="J719" s="20"/>
      <c r="K719" s="20"/>
      <c r="L719" s="20"/>
      <c r="M719" s="20"/>
      <c r="N719" s="20"/>
      <c r="O719" s="20"/>
      <c r="P719" s="20"/>
      <c r="Q719" s="16"/>
      <c r="R719" s="20"/>
      <c r="S719" s="20"/>
      <c r="T719" s="20"/>
      <c r="U719" s="17"/>
      <c r="V719" s="17"/>
      <c r="W719" s="17"/>
    </row>
    <row r="720" spans="1:25" s="2" customFormat="1" x14ac:dyDescent="0.25">
      <c r="A720" s="27" t="s">
        <v>41</v>
      </c>
      <c r="B720" s="97" t="s">
        <v>544</v>
      </c>
      <c r="C720" s="30">
        <v>7980</v>
      </c>
      <c r="D720" s="20">
        <v>7980</v>
      </c>
      <c r="E720" s="20"/>
      <c r="F720" s="20"/>
      <c r="G720" s="20"/>
      <c r="H720" s="20"/>
      <c r="I720" s="20"/>
      <c r="J720" s="20"/>
      <c r="K720" s="20"/>
      <c r="L720" s="20"/>
      <c r="M720" s="20"/>
      <c r="N720" s="20"/>
      <c r="O720" s="20"/>
      <c r="P720" s="20"/>
      <c r="Q720" s="16"/>
      <c r="R720" s="20"/>
      <c r="S720" s="20"/>
      <c r="T720" s="20"/>
      <c r="U720" s="17"/>
      <c r="V720" s="17"/>
      <c r="W720" s="17"/>
    </row>
    <row r="721" spans="1:26" s="2" customFormat="1" ht="25.5" x14ac:dyDescent="0.25">
      <c r="A721" s="27" t="s">
        <v>43</v>
      </c>
      <c r="B721" s="97" t="s">
        <v>545</v>
      </c>
      <c r="C721" s="30">
        <v>4261</v>
      </c>
      <c r="D721" s="20">
        <f>4470-209</f>
        <v>4261</v>
      </c>
      <c r="E721" s="20"/>
      <c r="F721" s="20"/>
      <c r="G721" s="20"/>
      <c r="H721" s="20"/>
      <c r="I721" s="20"/>
      <c r="J721" s="20"/>
      <c r="K721" s="20"/>
      <c r="L721" s="20"/>
      <c r="M721" s="20"/>
      <c r="N721" s="20"/>
      <c r="O721" s="20"/>
      <c r="P721" s="20"/>
      <c r="Q721" s="16"/>
      <c r="R721" s="20"/>
      <c r="S721" s="20"/>
      <c r="T721" s="20"/>
      <c r="U721" s="17"/>
      <c r="V721" s="17"/>
      <c r="W721" s="17"/>
    </row>
    <row r="722" spans="1:26" s="2" customFormat="1" x14ac:dyDescent="0.25">
      <c r="A722" s="27" t="s">
        <v>47</v>
      </c>
      <c r="B722" s="97" t="s">
        <v>546</v>
      </c>
      <c r="C722" s="30">
        <v>3960</v>
      </c>
      <c r="D722" s="20">
        <v>3960</v>
      </c>
      <c r="E722" s="20"/>
      <c r="F722" s="20"/>
      <c r="G722" s="20"/>
      <c r="H722" s="20"/>
      <c r="I722" s="20"/>
      <c r="J722" s="20"/>
      <c r="K722" s="20"/>
      <c r="L722" s="20"/>
      <c r="M722" s="20"/>
      <c r="N722" s="20"/>
      <c r="O722" s="20"/>
      <c r="P722" s="20"/>
      <c r="Q722" s="16"/>
      <c r="R722" s="20"/>
      <c r="S722" s="20"/>
      <c r="T722" s="20"/>
      <c r="U722" s="17"/>
      <c r="V722" s="17"/>
      <c r="W722" s="17"/>
    </row>
    <row r="723" spans="1:26" s="2" customFormat="1" x14ac:dyDescent="0.25">
      <c r="A723" s="27" t="s">
        <v>65</v>
      </c>
      <c r="B723" s="97" t="s">
        <v>547</v>
      </c>
      <c r="C723" s="30"/>
      <c r="D723" s="20"/>
      <c r="E723" s="20"/>
      <c r="F723" s="20"/>
      <c r="G723" s="20"/>
      <c r="H723" s="20"/>
      <c r="I723" s="20"/>
      <c r="J723" s="20"/>
      <c r="K723" s="20"/>
      <c r="L723" s="20"/>
      <c r="M723" s="20"/>
      <c r="N723" s="20"/>
      <c r="O723" s="20"/>
      <c r="P723" s="20"/>
      <c r="Q723" s="16"/>
      <c r="R723" s="20"/>
      <c r="S723" s="20"/>
      <c r="T723" s="20"/>
      <c r="U723" s="17"/>
      <c r="V723" s="17"/>
      <c r="W723" s="17"/>
    </row>
    <row r="724" spans="1:26" s="2" customFormat="1" x14ac:dyDescent="0.25">
      <c r="A724" s="27" t="s">
        <v>67</v>
      </c>
      <c r="B724" s="97" t="s">
        <v>548</v>
      </c>
      <c r="C724" s="30">
        <v>2800</v>
      </c>
      <c r="D724" s="20">
        <v>2800</v>
      </c>
      <c r="E724" s="20"/>
      <c r="F724" s="20"/>
      <c r="G724" s="20"/>
      <c r="H724" s="20"/>
      <c r="I724" s="20"/>
      <c r="J724" s="20"/>
      <c r="K724" s="20"/>
      <c r="L724" s="20"/>
      <c r="M724" s="20"/>
      <c r="N724" s="20"/>
      <c r="O724" s="20"/>
      <c r="P724" s="20"/>
      <c r="Q724" s="16"/>
      <c r="R724" s="20"/>
      <c r="S724" s="20"/>
      <c r="T724" s="20"/>
      <c r="U724" s="17"/>
      <c r="V724" s="17"/>
      <c r="W724" s="17"/>
    </row>
    <row r="725" spans="1:26" s="2" customFormat="1" ht="25.5" x14ac:dyDescent="0.25">
      <c r="A725" s="27" t="s">
        <v>95</v>
      </c>
      <c r="B725" s="97" t="s">
        <v>549</v>
      </c>
      <c r="C725" s="30"/>
      <c r="D725" s="20"/>
      <c r="E725" s="20"/>
      <c r="F725" s="20"/>
      <c r="G725" s="20"/>
      <c r="H725" s="20"/>
      <c r="I725" s="20"/>
      <c r="J725" s="20"/>
      <c r="K725" s="20"/>
      <c r="L725" s="20"/>
      <c r="M725" s="20"/>
      <c r="N725" s="20"/>
      <c r="O725" s="20"/>
      <c r="P725" s="20"/>
      <c r="Q725" s="16"/>
      <c r="R725" s="20"/>
      <c r="S725" s="20"/>
      <c r="T725" s="20"/>
      <c r="U725" s="17"/>
      <c r="V725" s="17"/>
      <c r="W725" s="17"/>
    </row>
    <row r="726" spans="1:26" s="2" customFormat="1" ht="27" customHeight="1" x14ac:dyDescent="0.25">
      <c r="A726" s="27" t="s">
        <v>96</v>
      </c>
      <c r="B726" s="209" t="s">
        <v>550</v>
      </c>
      <c r="C726" s="30">
        <v>8990</v>
      </c>
      <c r="D726" s="20">
        <v>8990</v>
      </c>
      <c r="E726" s="20"/>
      <c r="F726" s="20"/>
      <c r="G726" s="20"/>
      <c r="H726" s="20"/>
      <c r="I726" s="20"/>
      <c r="J726" s="20"/>
      <c r="K726" s="20"/>
      <c r="L726" s="20"/>
      <c r="M726" s="20"/>
      <c r="N726" s="20"/>
      <c r="O726" s="20"/>
      <c r="P726" s="20"/>
      <c r="Q726" s="16"/>
      <c r="R726" s="20"/>
      <c r="S726" s="20"/>
      <c r="T726" s="20"/>
      <c r="U726" s="17"/>
      <c r="V726" s="17"/>
      <c r="W726" s="17"/>
    </row>
    <row r="727" spans="1:26" s="2" customFormat="1" ht="33" customHeight="1" x14ac:dyDescent="0.25">
      <c r="A727" s="13" t="s">
        <v>93</v>
      </c>
      <c r="B727" s="14" t="s">
        <v>61</v>
      </c>
      <c r="C727" s="15">
        <f t="shared" ref="C727:D727" si="56">SUM(C728:C730)</f>
        <v>16500</v>
      </c>
      <c r="D727" s="15">
        <f t="shared" si="56"/>
        <v>16500</v>
      </c>
      <c r="E727" s="15">
        <v>0</v>
      </c>
      <c r="F727" s="15"/>
      <c r="G727" s="15"/>
      <c r="H727" s="15"/>
      <c r="I727" s="15"/>
      <c r="J727" s="15"/>
      <c r="K727" s="15"/>
      <c r="L727" s="15"/>
      <c r="M727" s="15"/>
      <c r="N727" s="15"/>
      <c r="O727" s="15"/>
      <c r="P727" s="15"/>
      <c r="Q727" s="46"/>
      <c r="R727" s="15"/>
      <c r="S727" s="15"/>
      <c r="T727" s="15"/>
      <c r="U727" s="174"/>
      <c r="V727" s="174"/>
      <c r="W727" s="174"/>
    </row>
    <row r="728" spans="1:26" s="203" customFormat="1" ht="30" x14ac:dyDescent="0.25">
      <c r="A728" s="27" t="s">
        <v>38</v>
      </c>
      <c r="B728" s="212" t="s">
        <v>551</v>
      </c>
      <c r="C728" s="202"/>
      <c r="D728" s="202"/>
      <c r="E728" s="132"/>
      <c r="F728" s="132"/>
      <c r="G728" s="132"/>
      <c r="H728" s="132"/>
      <c r="I728" s="132"/>
      <c r="J728" s="132"/>
      <c r="K728" s="132"/>
      <c r="L728" s="132"/>
      <c r="M728" s="132"/>
      <c r="N728" s="132"/>
      <c r="O728" s="132"/>
      <c r="P728" s="132"/>
      <c r="Q728" s="45"/>
      <c r="R728" s="132"/>
      <c r="S728" s="132"/>
      <c r="T728" s="132"/>
      <c r="U728" s="213"/>
      <c r="V728" s="213"/>
      <c r="W728" s="213"/>
    </row>
    <row r="729" spans="1:26" s="203" customFormat="1" ht="30" x14ac:dyDescent="0.25">
      <c r="A729" s="27" t="s">
        <v>39</v>
      </c>
      <c r="B729" s="211" t="s">
        <v>552</v>
      </c>
      <c r="C729" s="202"/>
      <c r="D729" s="202"/>
      <c r="E729" s="132"/>
      <c r="F729" s="132"/>
      <c r="G729" s="132"/>
      <c r="H729" s="132"/>
      <c r="I729" s="132"/>
      <c r="J729" s="132"/>
      <c r="K729" s="132"/>
      <c r="L729" s="132"/>
      <c r="M729" s="132"/>
      <c r="N729" s="132"/>
      <c r="O729" s="132"/>
      <c r="P729" s="132"/>
      <c r="Q729" s="45"/>
      <c r="R729" s="132"/>
      <c r="S729" s="21">
        <v>1</v>
      </c>
      <c r="T729" s="132"/>
      <c r="U729" s="213"/>
      <c r="V729" s="213"/>
      <c r="W729" s="213"/>
    </row>
    <row r="730" spans="1:26" s="2" customFormat="1" ht="24.75" customHeight="1" x14ac:dyDescent="0.25">
      <c r="A730" s="27" t="s">
        <v>42</v>
      </c>
      <c r="B730" s="209" t="s">
        <v>553</v>
      </c>
      <c r="C730" s="30">
        <v>16500</v>
      </c>
      <c r="D730" s="30">
        <v>16500</v>
      </c>
      <c r="E730" s="20"/>
      <c r="F730" s="20"/>
      <c r="G730" s="20"/>
      <c r="H730" s="20"/>
      <c r="I730" s="20"/>
      <c r="J730" s="20"/>
      <c r="K730" s="20"/>
      <c r="L730" s="20"/>
      <c r="M730" s="20"/>
      <c r="N730" s="20"/>
      <c r="O730" s="20"/>
      <c r="P730" s="20"/>
      <c r="Q730" s="16"/>
      <c r="R730" s="20"/>
      <c r="S730" s="20"/>
      <c r="T730" s="20"/>
      <c r="U730" s="17"/>
      <c r="V730" s="17"/>
      <c r="W730" s="17"/>
    </row>
    <row r="731" spans="1:26" s="2" customFormat="1" ht="30.75" customHeight="1" x14ac:dyDescent="0.25">
      <c r="A731" s="13" t="s">
        <v>94</v>
      </c>
      <c r="B731" s="14" t="s">
        <v>56</v>
      </c>
      <c r="C731" s="15">
        <f t="shared" ref="C731:F731" si="57">SUM(C732:C740)</f>
        <v>25920</v>
      </c>
      <c r="D731" s="15">
        <f t="shared" si="57"/>
        <v>25868</v>
      </c>
      <c r="E731" s="15">
        <f t="shared" si="57"/>
        <v>0</v>
      </c>
      <c r="F731" s="15">
        <f t="shared" si="57"/>
        <v>3000</v>
      </c>
      <c r="G731" s="15"/>
      <c r="H731" s="15"/>
      <c r="I731" s="15"/>
      <c r="J731" s="15"/>
      <c r="K731" s="15"/>
      <c r="L731" s="15"/>
      <c r="M731" s="15"/>
      <c r="N731" s="15"/>
      <c r="O731" s="15"/>
      <c r="P731" s="15"/>
      <c r="Q731" s="46"/>
      <c r="R731" s="15"/>
      <c r="S731" s="15"/>
      <c r="T731" s="15"/>
      <c r="U731" s="17"/>
      <c r="V731" s="17"/>
      <c r="W731" s="17"/>
      <c r="Z731" s="2">
        <f>37490+5032+5000</f>
        <v>47522</v>
      </c>
    </row>
    <row r="732" spans="1:26" s="2" customFormat="1" ht="27" customHeight="1" x14ac:dyDescent="0.25">
      <c r="A732" s="27" t="s">
        <v>40</v>
      </c>
      <c r="B732" s="34" t="s">
        <v>554</v>
      </c>
      <c r="C732" s="20">
        <v>15920</v>
      </c>
      <c r="D732" s="20">
        <v>15920</v>
      </c>
      <c r="E732" s="20"/>
      <c r="F732" s="99">
        <v>3000</v>
      </c>
      <c r="G732" s="99"/>
      <c r="H732" s="99"/>
      <c r="I732" s="99"/>
      <c r="J732" s="99"/>
      <c r="K732" s="99"/>
      <c r="L732" s="99"/>
      <c r="M732" s="99"/>
      <c r="N732" s="99"/>
      <c r="O732" s="99"/>
      <c r="P732" s="99"/>
      <c r="Q732" s="201"/>
      <c r="R732" s="99"/>
      <c r="S732" s="99"/>
      <c r="T732" s="99"/>
      <c r="U732" s="28"/>
      <c r="V732" s="28"/>
      <c r="W732" s="17"/>
      <c r="Z732" s="2" t="e">
        <f>#REF!-1500</f>
        <v>#REF!</v>
      </c>
    </row>
    <row r="733" spans="1:26" s="203" customFormat="1" ht="30" x14ac:dyDescent="0.25">
      <c r="A733" s="27" t="s">
        <v>39</v>
      </c>
      <c r="B733" s="210" t="s">
        <v>555</v>
      </c>
      <c r="C733" s="202">
        <v>10000</v>
      </c>
      <c r="D733" s="202">
        <f>9950-2</f>
        <v>9948</v>
      </c>
      <c r="E733" s="21"/>
      <c r="F733" s="214"/>
      <c r="G733" s="214"/>
      <c r="H733" s="214"/>
      <c r="I733" s="214"/>
      <c r="J733" s="214"/>
      <c r="K733" s="214"/>
      <c r="L733" s="214"/>
      <c r="M733" s="214"/>
      <c r="N733" s="214"/>
      <c r="O733" s="214"/>
      <c r="P733" s="214"/>
      <c r="Q733" s="45"/>
      <c r="R733" s="214"/>
      <c r="S733" s="214">
        <v>1</v>
      </c>
      <c r="T733" s="214"/>
      <c r="U733" s="215"/>
      <c r="V733" s="215"/>
      <c r="W733" s="159"/>
    </row>
    <row r="734" spans="1:26" s="203" customFormat="1" ht="30" x14ac:dyDescent="0.25">
      <c r="A734" s="27" t="s">
        <v>40</v>
      </c>
      <c r="B734" s="210" t="s">
        <v>556</v>
      </c>
      <c r="C734" s="202"/>
      <c r="D734" s="202"/>
      <c r="E734" s="21"/>
      <c r="F734" s="214"/>
      <c r="G734" s="214"/>
      <c r="H734" s="214"/>
      <c r="I734" s="214"/>
      <c r="J734" s="214"/>
      <c r="K734" s="214"/>
      <c r="L734" s="214"/>
      <c r="M734" s="214"/>
      <c r="N734" s="214"/>
      <c r="O734" s="214"/>
      <c r="P734" s="214"/>
      <c r="Q734" s="45"/>
      <c r="R734" s="214"/>
      <c r="S734" s="214"/>
      <c r="T734" s="214"/>
      <c r="U734" s="215"/>
      <c r="V734" s="215"/>
      <c r="W734" s="159"/>
    </row>
    <row r="735" spans="1:26" s="203" customFormat="1" ht="30" x14ac:dyDescent="0.25">
      <c r="A735" s="27" t="s">
        <v>41</v>
      </c>
      <c r="B735" s="216" t="s">
        <v>557</v>
      </c>
      <c r="C735" s="202"/>
      <c r="D735" s="202"/>
      <c r="E735" s="21"/>
      <c r="F735" s="214"/>
      <c r="G735" s="214"/>
      <c r="H735" s="214"/>
      <c r="I735" s="214"/>
      <c r="J735" s="214"/>
      <c r="K735" s="214"/>
      <c r="L735" s="214"/>
      <c r="M735" s="214"/>
      <c r="N735" s="214"/>
      <c r="O735" s="214"/>
      <c r="P735" s="214"/>
      <c r="Q735" s="45"/>
      <c r="R735" s="214"/>
      <c r="S735" s="214"/>
      <c r="T735" s="214"/>
      <c r="U735" s="215"/>
      <c r="V735" s="215"/>
      <c r="W735" s="159"/>
    </row>
    <row r="736" spans="1:26" s="203" customFormat="1" ht="30" x14ac:dyDescent="0.25">
      <c r="A736" s="27" t="s">
        <v>43</v>
      </c>
      <c r="B736" s="210" t="s">
        <v>558</v>
      </c>
      <c r="C736" s="202"/>
      <c r="D736" s="202"/>
      <c r="E736" s="21"/>
      <c r="F736" s="214"/>
      <c r="G736" s="214"/>
      <c r="H736" s="214"/>
      <c r="I736" s="214"/>
      <c r="J736" s="214"/>
      <c r="K736" s="214"/>
      <c r="L736" s="214"/>
      <c r="M736" s="214"/>
      <c r="N736" s="214"/>
      <c r="O736" s="214"/>
      <c r="P736" s="214"/>
      <c r="Q736" s="45"/>
      <c r="R736" s="214"/>
      <c r="S736" s="214"/>
      <c r="T736" s="214"/>
      <c r="U736" s="215"/>
      <c r="V736" s="215"/>
      <c r="W736" s="159"/>
    </row>
    <row r="737" spans="1:24" s="203" customFormat="1" ht="30" x14ac:dyDescent="0.25">
      <c r="A737" s="27" t="s">
        <v>44</v>
      </c>
      <c r="B737" s="210" t="s">
        <v>559</v>
      </c>
      <c r="C737" s="202"/>
      <c r="D737" s="202"/>
      <c r="E737" s="21"/>
      <c r="F737" s="214"/>
      <c r="G737" s="214"/>
      <c r="H737" s="214"/>
      <c r="I737" s="214"/>
      <c r="J737" s="214"/>
      <c r="K737" s="214"/>
      <c r="L737" s="214"/>
      <c r="M737" s="214"/>
      <c r="N737" s="214"/>
      <c r="O737" s="214"/>
      <c r="P737" s="214"/>
      <c r="Q737" s="45"/>
      <c r="R737" s="214"/>
      <c r="S737" s="214">
        <v>1</v>
      </c>
      <c r="T737" s="214"/>
      <c r="U737" s="215"/>
      <c r="V737" s="215"/>
      <c r="W737" s="159"/>
    </row>
    <row r="738" spans="1:24" s="203" customFormat="1" ht="25.5" x14ac:dyDescent="0.25">
      <c r="A738" s="27"/>
      <c r="B738" s="58" t="s">
        <v>560</v>
      </c>
      <c r="C738" s="217"/>
      <c r="D738" s="217"/>
      <c r="E738" s="21"/>
      <c r="F738" s="214"/>
      <c r="G738" s="214"/>
      <c r="H738" s="214"/>
      <c r="I738" s="214"/>
      <c r="J738" s="214"/>
      <c r="K738" s="214"/>
      <c r="L738" s="214"/>
      <c r="M738" s="214"/>
      <c r="N738" s="214"/>
      <c r="O738" s="214"/>
      <c r="P738" s="214"/>
      <c r="Q738" s="45"/>
      <c r="R738" s="214"/>
      <c r="S738" s="214"/>
      <c r="T738" s="214"/>
      <c r="U738" s="215"/>
      <c r="V738" s="215"/>
      <c r="W738" s="159"/>
    </row>
    <row r="739" spans="1:24" s="203" customFormat="1" ht="45" x14ac:dyDescent="0.25">
      <c r="A739" s="27"/>
      <c r="B739" s="210" t="s">
        <v>561</v>
      </c>
      <c r="C739" s="217"/>
      <c r="D739" s="217"/>
      <c r="E739" s="21"/>
      <c r="F739" s="214"/>
      <c r="G739" s="214"/>
      <c r="H739" s="214"/>
      <c r="I739" s="214"/>
      <c r="J739" s="214"/>
      <c r="K739" s="214"/>
      <c r="L739" s="214"/>
      <c r="M739" s="214"/>
      <c r="N739" s="214"/>
      <c r="O739" s="214"/>
      <c r="P739" s="214"/>
      <c r="Q739" s="45"/>
      <c r="R739" s="214"/>
      <c r="S739" s="214"/>
      <c r="T739" s="214"/>
      <c r="U739" s="215"/>
      <c r="V739" s="215"/>
      <c r="W739" s="159"/>
    </row>
    <row r="740" spans="1:24" s="203" customFormat="1" ht="45" x14ac:dyDescent="0.25">
      <c r="A740" s="27"/>
      <c r="B740" s="210" t="s">
        <v>562</v>
      </c>
      <c r="C740" s="217"/>
      <c r="D740" s="217"/>
      <c r="E740" s="21"/>
      <c r="F740" s="214"/>
      <c r="G740" s="214"/>
      <c r="H740" s="214"/>
      <c r="I740" s="214"/>
      <c r="J740" s="214"/>
      <c r="K740" s="214"/>
      <c r="L740" s="214"/>
      <c r="M740" s="214"/>
      <c r="N740" s="214"/>
      <c r="O740" s="214"/>
      <c r="P740" s="214"/>
      <c r="Q740" s="45"/>
      <c r="R740" s="214"/>
      <c r="S740" s="214"/>
      <c r="T740" s="214"/>
      <c r="U740" s="215"/>
      <c r="V740" s="215"/>
      <c r="W740" s="159"/>
    </row>
    <row r="741" spans="1:24" s="2" customFormat="1" ht="25.5" x14ac:dyDescent="0.25">
      <c r="A741" s="13" t="s">
        <v>104</v>
      </c>
      <c r="B741" s="14" t="s">
        <v>105</v>
      </c>
      <c r="C741" s="29">
        <v>0</v>
      </c>
      <c r="D741" s="20"/>
      <c r="E741" s="20"/>
      <c r="F741" s="20"/>
      <c r="G741" s="20"/>
      <c r="H741" s="20"/>
      <c r="I741" s="20"/>
      <c r="J741" s="20"/>
      <c r="K741" s="20"/>
      <c r="L741" s="20"/>
      <c r="M741" s="20"/>
      <c r="N741" s="20"/>
      <c r="O741" s="20"/>
      <c r="P741" s="20"/>
      <c r="Q741" s="16"/>
      <c r="R741" s="20"/>
      <c r="S741" s="20"/>
      <c r="T741" s="20"/>
      <c r="U741" s="17"/>
      <c r="V741" s="17"/>
      <c r="W741" s="17" t="e">
        <f>#REF!-#REF!</f>
        <v>#REF!</v>
      </c>
    </row>
    <row r="742" spans="1:24" s="2" customFormat="1" ht="36.75" customHeight="1" x14ac:dyDescent="0.25">
      <c r="A742" s="13" t="s">
        <v>106</v>
      </c>
      <c r="B742" s="14" t="s">
        <v>58</v>
      </c>
      <c r="C742" s="15">
        <f>C743+C746</f>
        <v>1100</v>
      </c>
      <c r="D742" s="15">
        <f>D743+D746</f>
        <v>1100</v>
      </c>
      <c r="E742" s="20"/>
      <c r="F742" s="20"/>
      <c r="G742" s="20"/>
      <c r="H742" s="20"/>
      <c r="I742" s="20"/>
      <c r="J742" s="20"/>
      <c r="K742" s="20"/>
      <c r="L742" s="20"/>
      <c r="M742" s="20"/>
      <c r="N742" s="20"/>
      <c r="O742" s="20"/>
      <c r="P742" s="20"/>
      <c r="Q742" s="16"/>
      <c r="R742" s="20"/>
      <c r="S742" s="20"/>
      <c r="T742" s="20"/>
      <c r="U742" s="17"/>
      <c r="V742" s="17"/>
      <c r="W742" s="17" t="e">
        <f>#REF!-#REF!</f>
        <v>#REF!</v>
      </c>
    </row>
    <row r="743" spans="1:24" s="2" customFormat="1" x14ac:dyDescent="0.25">
      <c r="A743" s="13" t="s">
        <v>151</v>
      </c>
      <c r="B743" s="14" t="s">
        <v>238</v>
      </c>
      <c r="C743" s="15">
        <f t="shared" ref="C743:D743" si="58">SUM(C744:C745)</f>
        <v>1100</v>
      </c>
      <c r="D743" s="15">
        <f t="shared" si="58"/>
        <v>1100</v>
      </c>
      <c r="E743" s="20"/>
      <c r="F743" s="20"/>
      <c r="G743" s="20"/>
      <c r="H743" s="20"/>
      <c r="I743" s="20"/>
      <c r="J743" s="20"/>
      <c r="K743" s="20"/>
      <c r="L743" s="20"/>
      <c r="M743" s="20"/>
      <c r="N743" s="20"/>
      <c r="O743" s="20"/>
      <c r="P743" s="20"/>
      <c r="Q743" s="16"/>
      <c r="R743" s="20"/>
      <c r="S743" s="20"/>
      <c r="T743" s="20"/>
      <c r="U743" s="17"/>
      <c r="V743" s="17"/>
      <c r="W743" s="17"/>
    </row>
    <row r="744" spans="1:24" s="2" customFormat="1" x14ac:dyDescent="0.2">
      <c r="A744" s="18">
        <v>1</v>
      </c>
      <c r="B744" s="136" t="s">
        <v>563</v>
      </c>
      <c r="C744" s="30">
        <v>500</v>
      </c>
      <c r="D744" s="30">
        <v>500</v>
      </c>
      <c r="E744" s="20"/>
      <c r="F744" s="20"/>
      <c r="G744" s="20"/>
      <c r="H744" s="20"/>
      <c r="I744" s="20"/>
      <c r="J744" s="20"/>
      <c r="K744" s="20"/>
      <c r="L744" s="20"/>
      <c r="M744" s="20"/>
      <c r="N744" s="20"/>
      <c r="O744" s="20"/>
      <c r="P744" s="20"/>
      <c r="Q744" s="16"/>
      <c r="R744" s="20"/>
      <c r="S744" s="20"/>
      <c r="T744" s="20"/>
      <c r="U744" s="17"/>
      <c r="V744" s="17"/>
      <c r="W744" s="17"/>
    </row>
    <row r="745" spans="1:24" s="2" customFormat="1" x14ac:dyDescent="0.2">
      <c r="A745" s="18">
        <v>2</v>
      </c>
      <c r="B745" s="136" t="s">
        <v>564</v>
      </c>
      <c r="C745" s="30">
        <v>600</v>
      </c>
      <c r="D745" s="30">
        <v>600</v>
      </c>
      <c r="E745" s="20"/>
      <c r="F745" s="20"/>
      <c r="G745" s="20"/>
      <c r="H745" s="20"/>
      <c r="I745" s="20"/>
      <c r="J745" s="20"/>
      <c r="K745" s="20"/>
      <c r="L745" s="20"/>
      <c r="M745" s="20"/>
      <c r="N745" s="20"/>
      <c r="O745" s="20"/>
      <c r="P745" s="20"/>
      <c r="Q745" s="16"/>
      <c r="R745" s="20"/>
      <c r="S745" s="20"/>
      <c r="T745" s="20"/>
      <c r="U745" s="17"/>
      <c r="V745" s="17"/>
      <c r="W745" s="17"/>
    </row>
    <row r="746" spans="1:24" s="2" customFormat="1" x14ac:dyDescent="0.25">
      <c r="A746" s="13" t="s">
        <v>151</v>
      </c>
      <c r="B746" s="14" t="s">
        <v>241</v>
      </c>
      <c r="C746" s="29">
        <v>0</v>
      </c>
      <c r="D746" s="20"/>
      <c r="E746" s="20"/>
      <c r="F746" s="20"/>
      <c r="G746" s="20"/>
      <c r="H746" s="20"/>
      <c r="I746" s="20"/>
      <c r="J746" s="20"/>
      <c r="K746" s="20"/>
      <c r="L746" s="20"/>
      <c r="M746" s="20"/>
      <c r="N746" s="20"/>
      <c r="O746" s="20"/>
      <c r="P746" s="20"/>
      <c r="Q746" s="16"/>
      <c r="R746" s="20"/>
      <c r="S746" s="20"/>
      <c r="T746" s="20"/>
      <c r="U746" s="17"/>
      <c r="V746" s="17"/>
      <c r="W746" s="17"/>
    </row>
    <row r="747" spans="1:24" s="2" customFormat="1" ht="70.5" customHeight="1" x14ac:dyDescent="0.25">
      <c r="A747" s="49" t="s">
        <v>51</v>
      </c>
      <c r="B747" s="49" t="s">
        <v>70</v>
      </c>
      <c r="C747" s="49">
        <f>C748+C752</f>
        <v>23443</v>
      </c>
      <c r="D747" s="49">
        <f>D748+D752</f>
        <v>23443</v>
      </c>
      <c r="E747" s="49">
        <f t="shared" ref="E747:F747" si="59">E748+E752</f>
        <v>0</v>
      </c>
      <c r="F747" s="49">
        <f t="shared" si="59"/>
        <v>0</v>
      </c>
      <c r="G747" s="49"/>
      <c r="H747" s="49"/>
      <c r="I747" s="49"/>
      <c r="J747" s="49"/>
      <c r="K747" s="49"/>
      <c r="L747" s="49"/>
      <c r="M747" s="49"/>
      <c r="N747" s="49"/>
      <c r="O747" s="49"/>
      <c r="P747" s="49"/>
      <c r="Q747" s="49"/>
      <c r="R747" s="29"/>
      <c r="S747" s="29"/>
      <c r="T747" s="29"/>
      <c r="U747" s="17"/>
      <c r="V747" s="17"/>
      <c r="W747" s="17"/>
      <c r="X747" s="2">
        <v>60593.035850688262</v>
      </c>
    </row>
    <row r="748" spans="1:24" s="2" customFormat="1" ht="21" customHeight="1" x14ac:dyDescent="0.25">
      <c r="A748" s="13" t="s">
        <v>53</v>
      </c>
      <c r="B748" s="14" t="s">
        <v>107</v>
      </c>
      <c r="C748" s="15">
        <f>SUM(C749:C751)</f>
        <v>23443</v>
      </c>
      <c r="D748" s="15">
        <f>SUM(D749:D751)</f>
        <v>23443</v>
      </c>
      <c r="E748" s="15">
        <f>SUM(E749:E751)</f>
        <v>0</v>
      </c>
      <c r="F748" s="15">
        <f>SUM(F749:F751)</f>
        <v>0</v>
      </c>
      <c r="G748" s="15"/>
      <c r="H748" s="15"/>
      <c r="I748" s="15"/>
      <c r="J748" s="15"/>
      <c r="K748" s="15"/>
      <c r="L748" s="15"/>
      <c r="M748" s="15"/>
      <c r="N748" s="15"/>
      <c r="O748" s="15"/>
      <c r="P748" s="15"/>
      <c r="Q748" s="16"/>
      <c r="R748" s="15"/>
      <c r="S748" s="15"/>
      <c r="T748" s="15"/>
      <c r="U748" s="17"/>
      <c r="V748" s="17"/>
      <c r="W748" s="17"/>
    </row>
    <row r="749" spans="1:24" s="2" customFormat="1" ht="24.75" customHeight="1" x14ac:dyDescent="0.25">
      <c r="A749" s="27" t="s">
        <v>38</v>
      </c>
      <c r="B749" s="19" t="s">
        <v>565</v>
      </c>
      <c r="C749" s="20">
        <v>11000</v>
      </c>
      <c r="D749" s="20">
        <v>11000</v>
      </c>
      <c r="E749" s="15"/>
      <c r="F749" s="15"/>
      <c r="G749" s="15"/>
      <c r="H749" s="15"/>
      <c r="I749" s="15"/>
      <c r="J749" s="15"/>
      <c r="K749" s="15"/>
      <c r="L749" s="15"/>
      <c r="M749" s="15"/>
      <c r="N749" s="15"/>
      <c r="O749" s="15"/>
      <c r="P749" s="15"/>
      <c r="Q749" s="16"/>
      <c r="R749" s="21">
        <v>1</v>
      </c>
      <c r="S749" s="132"/>
      <c r="T749" s="132"/>
      <c r="U749" s="17"/>
      <c r="V749" s="17"/>
      <c r="W749" s="17"/>
    </row>
    <row r="750" spans="1:24" s="2" customFormat="1" ht="38.25" x14ac:dyDescent="0.25">
      <c r="A750" s="27" t="s">
        <v>39</v>
      </c>
      <c r="B750" s="23" t="s">
        <v>566</v>
      </c>
      <c r="C750" s="30">
        <v>6000</v>
      </c>
      <c r="D750" s="20">
        <v>6000</v>
      </c>
      <c r="E750" s="20"/>
      <c r="F750" s="20"/>
      <c r="G750" s="20"/>
      <c r="H750" s="20"/>
      <c r="I750" s="20"/>
      <c r="J750" s="20"/>
      <c r="K750" s="20"/>
      <c r="L750" s="20"/>
      <c r="M750" s="20"/>
      <c r="N750" s="20"/>
      <c r="O750" s="20"/>
      <c r="P750" s="20"/>
      <c r="Q750" s="16"/>
      <c r="R750" s="21">
        <v>1</v>
      </c>
      <c r="S750" s="21"/>
      <c r="T750" s="21"/>
      <c r="U750" s="17"/>
      <c r="V750" s="17"/>
      <c r="W750" s="17"/>
    </row>
    <row r="751" spans="1:24" s="2" customFormat="1" ht="38.25" x14ac:dyDescent="0.25">
      <c r="A751" s="27" t="s">
        <v>40</v>
      </c>
      <c r="B751" s="23" t="s">
        <v>567</v>
      </c>
      <c r="C751" s="20">
        <v>6443</v>
      </c>
      <c r="D751" s="20">
        <v>6443</v>
      </c>
      <c r="E751" s="20"/>
      <c r="F751" s="20"/>
      <c r="G751" s="20"/>
      <c r="H751" s="20"/>
      <c r="I751" s="20"/>
      <c r="J751" s="20"/>
      <c r="K751" s="20"/>
      <c r="L751" s="20"/>
      <c r="M751" s="20"/>
      <c r="N751" s="20"/>
      <c r="O751" s="20"/>
      <c r="P751" s="20"/>
      <c r="Q751" s="16"/>
      <c r="R751" s="21">
        <v>1</v>
      </c>
      <c r="S751" s="21"/>
      <c r="T751" s="21"/>
      <c r="U751" s="17"/>
      <c r="V751" s="17"/>
      <c r="W751" s="17"/>
    </row>
    <row r="752" spans="1:24" s="2" customFormat="1" ht="33" customHeight="1" x14ac:dyDescent="0.25">
      <c r="A752" s="13" t="s">
        <v>55</v>
      </c>
      <c r="B752" s="14" t="s">
        <v>116</v>
      </c>
      <c r="C752" s="29">
        <v>0</v>
      </c>
      <c r="D752" s="20"/>
      <c r="E752" s="20"/>
      <c r="F752" s="20"/>
      <c r="G752" s="20"/>
      <c r="H752" s="20"/>
      <c r="I752" s="20"/>
      <c r="J752" s="20"/>
      <c r="K752" s="20"/>
      <c r="L752" s="20"/>
      <c r="M752" s="20"/>
      <c r="N752" s="20"/>
      <c r="O752" s="20"/>
      <c r="P752" s="20"/>
      <c r="Q752" s="16"/>
      <c r="R752" s="20"/>
      <c r="S752" s="20"/>
      <c r="T752" s="20"/>
      <c r="U752" s="17"/>
      <c r="V752" s="17"/>
      <c r="W752" s="17"/>
    </row>
    <row r="753" spans="1:24" s="2" customFormat="1" ht="70.5" customHeight="1" x14ac:dyDescent="0.25">
      <c r="A753" s="49" t="s">
        <v>51</v>
      </c>
      <c r="B753" s="49" t="s">
        <v>502</v>
      </c>
      <c r="C753" s="49">
        <v>1465</v>
      </c>
      <c r="D753" s="49">
        <v>1465</v>
      </c>
      <c r="E753" s="49"/>
      <c r="F753" s="49"/>
      <c r="G753" s="49"/>
      <c r="H753" s="49"/>
      <c r="I753" s="49"/>
      <c r="J753" s="49"/>
      <c r="K753" s="49"/>
      <c r="L753" s="49"/>
      <c r="M753" s="49"/>
      <c r="N753" s="49"/>
      <c r="O753" s="49"/>
      <c r="P753" s="49"/>
      <c r="Q753" s="49"/>
      <c r="R753" s="29"/>
      <c r="S753" s="29"/>
      <c r="T753" s="29"/>
      <c r="U753" s="17"/>
      <c r="V753" s="17"/>
      <c r="W753" s="17"/>
    </row>
    <row r="754" spans="1:24" s="2" customFormat="1" ht="70.5" customHeight="1" x14ac:dyDescent="0.25">
      <c r="A754" s="49" t="s">
        <v>69</v>
      </c>
      <c r="B754" s="49" t="s">
        <v>73</v>
      </c>
      <c r="C754" s="49">
        <f>C755</f>
        <v>0</v>
      </c>
      <c r="D754" s="49">
        <f>D755</f>
        <v>0</v>
      </c>
      <c r="E754" s="49">
        <f t="shared" ref="E754:F754" si="60">E755</f>
        <v>0</v>
      </c>
      <c r="F754" s="49">
        <f t="shared" si="60"/>
        <v>0</v>
      </c>
      <c r="G754" s="49"/>
      <c r="H754" s="49"/>
      <c r="I754" s="49"/>
      <c r="J754" s="49"/>
      <c r="K754" s="49"/>
      <c r="L754" s="49"/>
      <c r="M754" s="49"/>
      <c r="N754" s="49"/>
      <c r="O754" s="49"/>
      <c r="P754" s="49"/>
      <c r="Q754" s="49"/>
      <c r="R754" s="29"/>
      <c r="S754" s="29"/>
      <c r="T754" s="29"/>
      <c r="U754" s="17"/>
      <c r="V754" s="17"/>
      <c r="W754" s="17"/>
    </row>
    <row r="755" spans="1:24" s="2" customFormat="1" ht="39.75" customHeight="1" x14ac:dyDescent="0.25">
      <c r="A755" s="13" t="s">
        <v>167</v>
      </c>
      <c r="B755" s="14" t="s">
        <v>168</v>
      </c>
      <c r="C755" s="15">
        <f>C756</f>
        <v>0</v>
      </c>
      <c r="D755" s="15">
        <f>D756</f>
        <v>0</v>
      </c>
      <c r="E755" s="15">
        <v>0</v>
      </c>
      <c r="F755" s="15"/>
      <c r="G755" s="15"/>
      <c r="H755" s="15"/>
      <c r="I755" s="15"/>
      <c r="J755" s="15"/>
      <c r="K755" s="15"/>
      <c r="L755" s="15"/>
      <c r="M755" s="15"/>
      <c r="N755" s="15"/>
      <c r="O755" s="15"/>
      <c r="P755" s="15"/>
      <c r="Q755" s="16"/>
      <c r="R755" s="15"/>
      <c r="S755" s="15"/>
      <c r="T755" s="15"/>
      <c r="U755" s="17"/>
      <c r="V755" s="17"/>
      <c r="W755" s="17"/>
    </row>
    <row r="756" spans="1:24" s="2" customFormat="1" ht="35.25" customHeight="1" x14ac:dyDescent="0.25">
      <c r="A756" s="13" t="s">
        <v>79</v>
      </c>
      <c r="B756" s="14" t="s">
        <v>568</v>
      </c>
      <c r="C756" s="15"/>
      <c r="D756" s="15"/>
      <c r="E756" s="15">
        <v>0</v>
      </c>
      <c r="F756" s="15"/>
      <c r="G756" s="15"/>
      <c r="H756" s="15"/>
      <c r="I756" s="15"/>
      <c r="J756" s="15"/>
      <c r="K756" s="15"/>
      <c r="L756" s="15"/>
      <c r="M756" s="15"/>
      <c r="N756" s="15"/>
      <c r="O756" s="15"/>
      <c r="P756" s="15"/>
      <c r="Q756" s="16"/>
      <c r="R756" s="15"/>
      <c r="S756" s="15"/>
      <c r="T756" s="15"/>
      <c r="U756" s="17"/>
      <c r="V756" s="17"/>
      <c r="W756" s="17"/>
    </row>
    <row r="757" spans="1:24" s="2" customFormat="1" ht="56.25" customHeight="1" x14ac:dyDescent="0.25">
      <c r="A757" s="13" t="s">
        <v>71</v>
      </c>
      <c r="B757" s="14" t="s">
        <v>75</v>
      </c>
      <c r="C757" s="29">
        <v>0</v>
      </c>
      <c r="D757" s="20"/>
      <c r="E757" s="20"/>
      <c r="F757" s="20"/>
      <c r="G757" s="20"/>
      <c r="H757" s="20"/>
      <c r="I757" s="20"/>
      <c r="J757" s="20"/>
      <c r="K757" s="20"/>
      <c r="L757" s="20"/>
      <c r="M757" s="20"/>
      <c r="N757" s="20"/>
      <c r="O757" s="20"/>
      <c r="P757" s="20"/>
      <c r="Q757" s="16"/>
      <c r="R757" s="20"/>
      <c r="S757" s="20"/>
      <c r="T757" s="20"/>
      <c r="U757" s="17"/>
      <c r="V757" s="17"/>
      <c r="W757" s="17"/>
    </row>
    <row r="758" spans="1:24" s="2" customFormat="1" ht="38.25" x14ac:dyDescent="0.25">
      <c r="A758" s="13" t="s">
        <v>38</v>
      </c>
      <c r="B758" s="14" t="s">
        <v>569</v>
      </c>
      <c r="C758" s="29">
        <v>0</v>
      </c>
      <c r="D758" s="20"/>
      <c r="E758" s="20"/>
      <c r="F758" s="20"/>
      <c r="G758" s="20"/>
      <c r="H758" s="20"/>
      <c r="I758" s="20"/>
      <c r="J758" s="20"/>
      <c r="K758" s="20"/>
      <c r="L758" s="20"/>
      <c r="M758" s="20"/>
      <c r="N758" s="20"/>
      <c r="O758" s="20"/>
      <c r="P758" s="20"/>
      <c r="Q758" s="16"/>
      <c r="R758" s="20"/>
      <c r="S758" s="20"/>
      <c r="T758" s="20"/>
      <c r="U758" s="17"/>
      <c r="V758" s="17"/>
      <c r="W758" s="17"/>
    </row>
    <row r="759" spans="1:24" s="1" customFormat="1" ht="41.25" customHeight="1" x14ac:dyDescent="0.25">
      <c r="A759" s="9" t="s">
        <v>570</v>
      </c>
      <c r="B759" s="246" t="s">
        <v>26</v>
      </c>
      <c r="C759" s="10">
        <f>C760+C768+C772+C857+C870+C872+C869</f>
        <v>281827</v>
      </c>
      <c r="D759" s="10">
        <f>D760+D768+D772+D857+D870+D872+D869</f>
        <v>296995</v>
      </c>
      <c r="E759" s="10">
        <f>E760+E768+E772+E857+E870+E872+E869</f>
        <v>0</v>
      </c>
      <c r="F759" s="10">
        <f>F760+F768+F772+F857+F870+F872+F869</f>
        <v>21200</v>
      </c>
      <c r="G759" s="10"/>
      <c r="H759" s="10"/>
      <c r="I759" s="10"/>
      <c r="J759" s="10"/>
      <c r="K759" s="10"/>
      <c r="L759" s="10"/>
      <c r="M759" s="10"/>
      <c r="N759" s="10"/>
      <c r="O759" s="10"/>
      <c r="P759" s="10"/>
      <c r="Q759" s="88"/>
      <c r="R759" s="10"/>
      <c r="S759" s="10"/>
      <c r="T759" s="10"/>
      <c r="U759" s="247"/>
      <c r="V759" s="247"/>
      <c r="W759" s="247"/>
    </row>
    <row r="760" spans="1:24" s="2" customFormat="1" ht="70.5" customHeight="1" x14ac:dyDescent="0.25">
      <c r="A760" s="49" t="s">
        <v>36</v>
      </c>
      <c r="B760" s="49" t="s">
        <v>37</v>
      </c>
      <c r="C760" s="49">
        <f t="shared" ref="C760:P760" si="61">C761+C767</f>
        <v>19183</v>
      </c>
      <c r="D760" s="49">
        <f t="shared" si="61"/>
        <v>19183</v>
      </c>
      <c r="E760" s="49">
        <f t="shared" si="61"/>
        <v>0</v>
      </c>
      <c r="F760" s="49">
        <f t="shared" si="61"/>
        <v>0</v>
      </c>
      <c r="G760" s="49">
        <f t="shared" si="61"/>
        <v>0</v>
      </c>
      <c r="H760" s="49">
        <f t="shared" si="61"/>
        <v>0</v>
      </c>
      <c r="I760" s="49">
        <f t="shared" si="61"/>
        <v>0</v>
      </c>
      <c r="J760" s="49">
        <f t="shared" si="61"/>
        <v>0</v>
      </c>
      <c r="K760" s="49">
        <f t="shared" si="61"/>
        <v>0</v>
      </c>
      <c r="L760" s="49">
        <f t="shared" si="61"/>
        <v>0</v>
      </c>
      <c r="M760" s="49">
        <f t="shared" si="61"/>
        <v>0</v>
      </c>
      <c r="N760" s="49">
        <f t="shared" si="61"/>
        <v>0</v>
      </c>
      <c r="O760" s="49">
        <f t="shared" si="61"/>
        <v>0</v>
      </c>
      <c r="P760" s="49">
        <f t="shared" si="61"/>
        <v>0</v>
      </c>
      <c r="Q760" s="49"/>
      <c r="R760" s="29">
        <f>R761+R767</f>
        <v>0</v>
      </c>
      <c r="S760" s="29">
        <f>S761+S767</f>
        <v>0</v>
      </c>
      <c r="T760" s="29">
        <f>T761+T767</f>
        <v>0</v>
      </c>
      <c r="U760" s="17"/>
      <c r="V760" s="17"/>
      <c r="W760" s="17"/>
      <c r="X760" s="2">
        <v>36791</v>
      </c>
    </row>
    <row r="761" spans="1:24" s="2" customFormat="1" ht="30" customHeight="1" x14ac:dyDescent="0.25">
      <c r="A761" s="13" t="s">
        <v>79</v>
      </c>
      <c r="B761" s="14" t="s">
        <v>80</v>
      </c>
      <c r="C761" s="15">
        <f>SUM(C762:C766)</f>
        <v>9160</v>
      </c>
      <c r="D761" s="15">
        <f>SUM(D762:D766)</f>
        <v>9160</v>
      </c>
      <c r="E761" s="15">
        <f t="shared" ref="E761:F761" si="62">SUM(E762:E766)</f>
        <v>0</v>
      </c>
      <c r="F761" s="15">
        <f t="shared" si="62"/>
        <v>0</v>
      </c>
      <c r="G761" s="15"/>
      <c r="H761" s="15"/>
      <c r="I761" s="15"/>
      <c r="J761" s="15"/>
      <c r="K761" s="15"/>
      <c r="L761" s="15"/>
      <c r="M761" s="15"/>
      <c r="N761" s="15"/>
      <c r="O761" s="15"/>
      <c r="P761" s="15"/>
      <c r="Q761" s="16"/>
      <c r="R761" s="15"/>
      <c r="S761" s="15"/>
      <c r="T761" s="15"/>
      <c r="U761" s="17"/>
      <c r="V761" s="17"/>
      <c r="W761" s="17"/>
    </row>
    <row r="762" spans="1:24" s="2" customFormat="1" ht="30.75" customHeight="1" x14ac:dyDescent="0.25">
      <c r="A762" s="27" t="s">
        <v>38</v>
      </c>
      <c r="B762" s="19" t="s">
        <v>571</v>
      </c>
      <c r="C762" s="30">
        <v>2000</v>
      </c>
      <c r="D762" s="20">
        <v>2000</v>
      </c>
      <c r="E762" s="20"/>
      <c r="F762" s="20"/>
      <c r="G762" s="20"/>
      <c r="H762" s="20"/>
      <c r="I762" s="20"/>
      <c r="J762" s="20"/>
      <c r="K762" s="20"/>
      <c r="L762" s="20"/>
      <c r="M762" s="20"/>
      <c r="N762" s="20"/>
      <c r="O762" s="20"/>
      <c r="P762" s="20"/>
      <c r="Q762" s="16"/>
      <c r="R762" s="20"/>
      <c r="S762" s="20"/>
      <c r="T762" s="20"/>
      <c r="U762" s="17"/>
      <c r="V762" s="17"/>
      <c r="W762" s="17"/>
    </row>
    <row r="763" spans="1:24" s="2" customFormat="1" ht="35.25" customHeight="1" x14ac:dyDescent="0.25">
      <c r="A763" s="27" t="s">
        <v>39</v>
      </c>
      <c r="B763" s="19" t="s">
        <v>572</v>
      </c>
      <c r="C763" s="30"/>
      <c r="D763" s="20"/>
      <c r="E763" s="20"/>
      <c r="F763" s="20"/>
      <c r="G763" s="20"/>
      <c r="H763" s="20"/>
      <c r="I763" s="20"/>
      <c r="J763" s="20"/>
      <c r="K763" s="20"/>
      <c r="L763" s="20"/>
      <c r="M763" s="20"/>
      <c r="N763" s="20"/>
      <c r="O763" s="20"/>
      <c r="P763" s="20"/>
      <c r="Q763" s="58"/>
      <c r="R763" s="20"/>
      <c r="S763" s="20"/>
      <c r="T763" s="20"/>
      <c r="U763" s="17"/>
      <c r="V763" s="17"/>
      <c r="W763" s="17"/>
    </row>
    <row r="764" spans="1:24" s="2" customFormat="1" ht="32.25" customHeight="1" x14ac:dyDescent="0.25">
      <c r="A764" s="27" t="s">
        <v>40</v>
      </c>
      <c r="B764" s="19" t="s">
        <v>573</v>
      </c>
      <c r="C764" s="30">
        <v>2000</v>
      </c>
      <c r="D764" s="20">
        <v>2000</v>
      </c>
      <c r="E764" s="20"/>
      <c r="F764" s="20"/>
      <c r="G764" s="20"/>
      <c r="H764" s="20"/>
      <c r="I764" s="20"/>
      <c r="J764" s="20"/>
      <c r="K764" s="20"/>
      <c r="L764" s="20"/>
      <c r="M764" s="20"/>
      <c r="N764" s="20"/>
      <c r="O764" s="20"/>
      <c r="P764" s="20"/>
      <c r="Q764" s="16"/>
      <c r="R764" s="20"/>
      <c r="S764" s="20"/>
      <c r="T764" s="20"/>
      <c r="U764" s="17"/>
      <c r="V764" s="17"/>
      <c r="W764" s="17"/>
    </row>
    <row r="765" spans="1:24" s="2" customFormat="1" ht="30" customHeight="1" x14ac:dyDescent="0.25">
      <c r="A765" s="27" t="s">
        <v>41</v>
      </c>
      <c r="B765" s="36" t="s">
        <v>574</v>
      </c>
      <c r="C765" s="30">
        <v>3000</v>
      </c>
      <c r="D765" s="20">
        <v>3000</v>
      </c>
      <c r="E765" s="20"/>
      <c r="F765" s="20"/>
      <c r="G765" s="20"/>
      <c r="H765" s="20"/>
      <c r="I765" s="20"/>
      <c r="J765" s="20"/>
      <c r="K765" s="20"/>
      <c r="L765" s="20"/>
      <c r="M765" s="20"/>
      <c r="N765" s="20"/>
      <c r="O765" s="20"/>
      <c r="P765" s="20"/>
      <c r="Q765" s="16"/>
      <c r="R765" s="20"/>
      <c r="S765" s="20"/>
      <c r="T765" s="20"/>
      <c r="U765" s="17"/>
      <c r="V765" s="17"/>
      <c r="W765" s="17"/>
    </row>
    <row r="766" spans="1:24" s="2" customFormat="1" ht="30.75" customHeight="1" x14ac:dyDescent="0.25">
      <c r="A766" s="27" t="s">
        <v>42</v>
      </c>
      <c r="B766" s="36" t="s">
        <v>575</v>
      </c>
      <c r="C766" s="20">
        <v>2160</v>
      </c>
      <c r="D766" s="20">
        <v>2160</v>
      </c>
      <c r="E766" s="20"/>
      <c r="F766" s="20"/>
      <c r="G766" s="20"/>
      <c r="H766" s="20"/>
      <c r="I766" s="20"/>
      <c r="J766" s="20"/>
      <c r="K766" s="20"/>
      <c r="L766" s="20"/>
      <c r="M766" s="20"/>
      <c r="N766" s="20"/>
      <c r="O766" s="20"/>
      <c r="P766" s="20"/>
      <c r="Q766" s="16"/>
      <c r="R766" s="20"/>
      <c r="S766" s="20"/>
      <c r="T766" s="20"/>
      <c r="U766" s="17"/>
      <c r="V766" s="17"/>
      <c r="W766" s="17"/>
    </row>
    <row r="767" spans="1:24" s="2" customFormat="1" ht="35.25" customHeight="1" x14ac:dyDescent="0.25">
      <c r="A767" s="24" t="s">
        <v>93</v>
      </c>
      <c r="B767" s="25" t="s">
        <v>256</v>
      </c>
      <c r="C767" s="30">
        <v>10023</v>
      </c>
      <c r="D767" s="30">
        <v>10023</v>
      </c>
      <c r="E767" s="20"/>
      <c r="F767" s="20"/>
      <c r="G767" s="20"/>
      <c r="H767" s="20"/>
      <c r="I767" s="20"/>
      <c r="J767" s="20"/>
      <c r="K767" s="20"/>
      <c r="L767" s="20"/>
      <c r="M767" s="20"/>
      <c r="N767" s="20"/>
      <c r="O767" s="20"/>
      <c r="P767" s="20"/>
      <c r="Q767" s="16"/>
      <c r="R767" s="20"/>
      <c r="S767" s="20"/>
      <c r="T767" s="20"/>
      <c r="U767" s="17"/>
      <c r="V767" s="17"/>
      <c r="W767" s="17"/>
    </row>
    <row r="768" spans="1:24" s="2" customFormat="1" ht="70.5" customHeight="1" x14ac:dyDescent="0.25">
      <c r="A768" s="49" t="s">
        <v>48</v>
      </c>
      <c r="B768" s="49" t="s">
        <v>49</v>
      </c>
      <c r="C768" s="49">
        <f>C769+C771</f>
        <v>20022</v>
      </c>
      <c r="D768" s="49">
        <f>D769+D771</f>
        <v>20022</v>
      </c>
      <c r="E768" s="49">
        <f t="shared" ref="E768:F768" si="63">E769+E771</f>
        <v>0</v>
      </c>
      <c r="F768" s="49">
        <f t="shared" si="63"/>
        <v>4000</v>
      </c>
      <c r="G768" s="49"/>
      <c r="H768" s="49"/>
      <c r="I768" s="49"/>
      <c r="J768" s="49"/>
      <c r="K768" s="49"/>
      <c r="L768" s="49"/>
      <c r="M768" s="49"/>
      <c r="N768" s="49"/>
      <c r="O768" s="49"/>
      <c r="P768" s="49"/>
      <c r="Q768" s="49"/>
      <c r="R768" s="29"/>
      <c r="S768" s="29"/>
      <c r="T768" s="29"/>
      <c r="U768" s="17"/>
      <c r="V768" s="17"/>
      <c r="W768" s="17"/>
    </row>
    <row r="769" spans="1:23" s="2" customFormat="1" ht="28.5" customHeight="1" x14ac:dyDescent="0.25">
      <c r="A769" s="13" t="s">
        <v>121</v>
      </c>
      <c r="B769" s="14" t="s">
        <v>122</v>
      </c>
      <c r="C769" s="15">
        <f>SUM(C770:C770)</f>
        <v>20022</v>
      </c>
      <c r="D769" s="15">
        <f>SUM(D770:D770)</f>
        <v>20022</v>
      </c>
      <c r="E769" s="15">
        <f t="shared" ref="E769:F769" si="64">SUM(E770:E770)</f>
        <v>0</v>
      </c>
      <c r="F769" s="15">
        <f t="shared" si="64"/>
        <v>4000</v>
      </c>
      <c r="G769" s="15"/>
      <c r="H769" s="15"/>
      <c r="I769" s="15"/>
      <c r="J769" s="15"/>
      <c r="K769" s="15"/>
      <c r="L769" s="15"/>
      <c r="M769" s="15"/>
      <c r="N769" s="15"/>
      <c r="O769" s="15"/>
      <c r="P769" s="15"/>
      <c r="Q769" s="16"/>
      <c r="R769" s="15"/>
      <c r="S769" s="15"/>
      <c r="T769" s="15"/>
      <c r="U769" s="17"/>
      <c r="V769" s="17"/>
      <c r="W769" s="17"/>
    </row>
    <row r="770" spans="1:23" s="2" customFormat="1" ht="56.25" customHeight="1" x14ac:dyDescent="0.25">
      <c r="A770" s="26" t="s">
        <v>38</v>
      </c>
      <c r="B770" s="23" t="s">
        <v>763</v>
      </c>
      <c r="C770" s="30">
        <f>D770</f>
        <v>20022</v>
      </c>
      <c r="D770" s="20">
        <v>20022</v>
      </c>
      <c r="E770" s="20"/>
      <c r="F770" s="20">
        <v>4000</v>
      </c>
      <c r="G770" s="20"/>
      <c r="H770" s="20"/>
      <c r="I770" s="20"/>
      <c r="J770" s="20"/>
      <c r="K770" s="20"/>
      <c r="L770" s="20"/>
      <c r="M770" s="20"/>
      <c r="N770" s="20"/>
      <c r="O770" s="20"/>
      <c r="P770" s="20"/>
      <c r="Q770" s="16"/>
      <c r="R770" s="20"/>
      <c r="S770" s="20"/>
      <c r="T770" s="20"/>
      <c r="U770" s="17"/>
      <c r="V770" s="17"/>
      <c r="W770" s="17"/>
    </row>
    <row r="771" spans="1:23" s="2" customFormat="1" ht="38.25" customHeight="1" x14ac:dyDescent="0.25">
      <c r="A771" s="13" t="s">
        <v>123</v>
      </c>
      <c r="B771" s="14" t="s">
        <v>198</v>
      </c>
      <c r="C771" s="29">
        <v>0</v>
      </c>
      <c r="D771" s="20"/>
      <c r="E771" s="20"/>
      <c r="F771" s="20"/>
      <c r="G771" s="20"/>
      <c r="H771" s="20"/>
      <c r="I771" s="20"/>
      <c r="J771" s="20"/>
      <c r="K771" s="20"/>
      <c r="L771" s="20"/>
      <c r="M771" s="20"/>
      <c r="N771" s="20"/>
      <c r="O771" s="20"/>
      <c r="P771" s="20"/>
      <c r="Q771" s="16"/>
      <c r="R771" s="20"/>
      <c r="S771" s="20"/>
      <c r="T771" s="20"/>
      <c r="U771" s="17"/>
      <c r="V771" s="17"/>
      <c r="W771" s="17"/>
    </row>
    <row r="772" spans="1:23" s="2" customFormat="1" ht="70.5" customHeight="1" x14ac:dyDescent="0.25">
      <c r="A772" s="49" t="s">
        <v>50</v>
      </c>
      <c r="B772" s="49" t="s">
        <v>52</v>
      </c>
      <c r="C772" s="49">
        <f>C773+C852+C854+C855</f>
        <v>146333</v>
      </c>
      <c r="D772" s="49">
        <f>D773+D852+D854+D855</f>
        <v>161501</v>
      </c>
      <c r="E772" s="49">
        <f t="shared" ref="E772:F772" si="65">E773+E852+E854+E855</f>
        <v>0</v>
      </c>
      <c r="F772" s="49">
        <f t="shared" si="65"/>
        <v>5200</v>
      </c>
      <c r="G772" s="49"/>
      <c r="H772" s="49"/>
      <c r="I772" s="49"/>
      <c r="J772" s="49"/>
      <c r="K772" s="49"/>
      <c r="L772" s="49"/>
      <c r="M772" s="49"/>
      <c r="N772" s="49"/>
      <c r="O772" s="49"/>
      <c r="P772" s="49"/>
      <c r="Q772" s="49"/>
      <c r="R772" s="29"/>
      <c r="S772" s="29"/>
      <c r="T772" s="29"/>
      <c r="U772" s="17"/>
      <c r="V772" s="17"/>
      <c r="W772" s="17"/>
    </row>
    <row r="773" spans="1:23" s="2" customFormat="1" ht="31.5" customHeight="1" x14ac:dyDescent="0.25">
      <c r="A773" s="13" t="s">
        <v>88</v>
      </c>
      <c r="B773" s="14" t="s">
        <v>89</v>
      </c>
      <c r="C773" s="15">
        <f>C775+C833</f>
        <v>119333</v>
      </c>
      <c r="D773" s="15">
        <f>D775+D833+D774</f>
        <v>139301</v>
      </c>
      <c r="E773" s="15">
        <f t="shared" ref="E773:F773" si="66">E775+E833</f>
        <v>0</v>
      </c>
      <c r="F773" s="15">
        <f t="shared" si="66"/>
        <v>0</v>
      </c>
      <c r="G773" s="15"/>
      <c r="H773" s="15"/>
      <c r="I773" s="15"/>
      <c r="J773" s="15"/>
      <c r="K773" s="15"/>
      <c r="L773" s="15"/>
      <c r="M773" s="15"/>
      <c r="N773" s="15"/>
      <c r="O773" s="15"/>
      <c r="P773" s="15"/>
      <c r="Q773" s="16"/>
      <c r="R773" s="15"/>
      <c r="S773" s="15"/>
      <c r="T773" s="15"/>
      <c r="U773" s="17"/>
      <c r="V773" s="17"/>
      <c r="W773" s="17">
        <v>36600</v>
      </c>
    </row>
    <row r="774" spans="1:23" s="2" customFormat="1" ht="44.25" customHeight="1" x14ac:dyDescent="0.25">
      <c r="A774" s="13" t="s">
        <v>79</v>
      </c>
      <c r="B774" s="23" t="s">
        <v>763</v>
      </c>
      <c r="C774" s="20">
        <v>19968</v>
      </c>
      <c r="D774" s="20">
        <v>19968</v>
      </c>
      <c r="E774" s="15"/>
      <c r="F774" s="15"/>
      <c r="G774" s="15"/>
      <c r="H774" s="15"/>
      <c r="I774" s="15"/>
      <c r="J774" s="15"/>
      <c r="K774" s="15"/>
      <c r="L774" s="15"/>
      <c r="M774" s="15"/>
      <c r="N774" s="15"/>
      <c r="O774" s="15"/>
      <c r="P774" s="15"/>
      <c r="Q774" s="16"/>
      <c r="R774" s="15"/>
      <c r="S774" s="15"/>
      <c r="T774" s="15"/>
      <c r="U774" s="174"/>
      <c r="V774" s="174"/>
      <c r="W774" s="174"/>
    </row>
    <row r="775" spans="1:23" s="2" customFormat="1" ht="21" customHeight="1" x14ac:dyDescent="0.25">
      <c r="A775" s="13" t="s">
        <v>79</v>
      </c>
      <c r="B775" s="14" t="s">
        <v>60</v>
      </c>
      <c r="C775" s="15">
        <f>C776+C782+C788+C795+C800+C805+C809+C812+C817+C822+C827+C831</f>
        <v>94300</v>
      </c>
      <c r="D775" s="15">
        <f>D776+D782+D788+D795+D800+D805+D809+D812+D817+D822+D827+D831</f>
        <v>94300</v>
      </c>
      <c r="E775" s="15">
        <v>0</v>
      </c>
      <c r="F775" s="15"/>
      <c r="G775" s="15"/>
      <c r="H775" s="15"/>
      <c r="I775" s="15"/>
      <c r="J775" s="15"/>
      <c r="K775" s="15"/>
      <c r="L775" s="15"/>
      <c r="M775" s="15"/>
      <c r="N775" s="15"/>
      <c r="O775" s="15"/>
      <c r="P775" s="15"/>
      <c r="Q775" s="46"/>
      <c r="R775" s="15"/>
      <c r="S775" s="15"/>
      <c r="T775" s="15"/>
      <c r="U775" s="17"/>
      <c r="V775" s="17"/>
      <c r="W775" s="17"/>
    </row>
    <row r="776" spans="1:23" s="2" customFormat="1" x14ac:dyDescent="0.25">
      <c r="A776" s="13" t="s">
        <v>62</v>
      </c>
      <c r="B776" s="14" t="s">
        <v>576</v>
      </c>
      <c r="C776" s="15">
        <f t="shared" ref="C776:D776" si="67">SUM(C777:C781)</f>
        <v>10000</v>
      </c>
      <c r="D776" s="15">
        <f t="shared" si="67"/>
        <v>10000</v>
      </c>
      <c r="E776" s="15">
        <v>0</v>
      </c>
      <c r="F776" s="15"/>
      <c r="G776" s="15"/>
      <c r="H776" s="15"/>
      <c r="I776" s="15"/>
      <c r="J776" s="15"/>
      <c r="K776" s="15"/>
      <c r="L776" s="15"/>
      <c r="M776" s="15"/>
      <c r="N776" s="15"/>
      <c r="O776" s="15"/>
      <c r="P776" s="15"/>
      <c r="Q776" s="16"/>
      <c r="R776" s="15"/>
      <c r="S776" s="15"/>
      <c r="T776" s="15"/>
      <c r="U776" s="17"/>
      <c r="V776" s="17"/>
      <c r="W776" s="17"/>
    </row>
    <row r="777" spans="1:23" s="2" customFormat="1" ht="25.5" x14ac:dyDescent="0.25">
      <c r="A777" s="27" t="s">
        <v>38</v>
      </c>
      <c r="B777" s="23" t="s">
        <v>577</v>
      </c>
      <c r="C777" s="30">
        <v>4000</v>
      </c>
      <c r="D777" s="20">
        <v>4000</v>
      </c>
      <c r="E777" s="20"/>
      <c r="F777" s="20"/>
      <c r="G777" s="20"/>
      <c r="H777" s="20"/>
      <c r="I777" s="20"/>
      <c r="J777" s="20"/>
      <c r="K777" s="20"/>
      <c r="L777" s="20"/>
      <c r="M777" s="20"/>
      <c r="N777" s="20"/>
      <c r="O777" s="20"/>
      <c r="P777" s="20"/>
      <c r="Q777" s="16"/>
      <c r="R777" s="20"/>
      <c r="S777" s="20"/>
      <c r="T777" s="20"/>
      <c r="U777" s="17"/>
      <c r="V777" s="17"/>
      <c r="W777" s="17"/>
    </row>
    <row r="778" spans="1:23" s="2" customFormat="1" x14ac:dyDescent="0.25">
      <c r="A778" s="27" t="s">
        <v>39</v>
      </c>
      <c r="B778" s="89" t="s">
        <v>578</v>
      </c>
      <c r="C778" s="30">
        <v>1000</v>
      </c>
      <c r="D778" s="20">
        <v>1000</v>
      </c>
      <c r="E778" s="20"/>
      <c r="F778" s="20"/>
      <c r="G778" s="20"/>
      <c r="H778" s="20"/>
      <c r="I778" s="20"/>
      <c r="J778" s="20"/>
      <c r="K778" s="20"/>
      <c r="L778" s="20"/>
      <c r="M778" s="20"/>
      <c r="N778" s="20"/>
      <c r="O778" s="20"/>
      <c r="P778" s="20"/>
      <c r="Q778" s="16"/>
      <c r="R778" s="20"/>
      <c r="S778" s="20"/>
      <c r="T778" s="20"/>
      <c r="U778" s="17"/>
      <c r="V778" s="17"/>
      <c r="W778" s="17"/>
    </row>
    <row r="779" spans="1:23" s="2" customFormat="1" ht="25.5" x14ac:dyDescent="0.25">
      <c r="A779" s="27" t="s">
        <v>40</v>
      </c>
      <c r="B779" s="89" t="s">
        <v>579</v>
      </c>
      <c r="C779" s="30">
        <v>1000</v>
      </c>
      <c r="D779" s="20">
        <v>1000</v>
      </c>
      <c r="E779" s="20"/>
      <c r="F779" s="20"/>
      <c r="G779" s="20"/>
      <c r="H779" s="20"/>
      <c r="I779" s="20"/>
      <c r="J779" s="20"/>
      <c r="K779" s="20"/>
      <c r="L779" s="20"/>
      <c r="M779" s="20"/>
      <c r="N779" s="20"/>
      <c r="O779" s="20"/>
      <c r="P779" s="20"/>
      <c r="Q779" s="16"/>
      <c r="R779" s="20"/>
      <c r="S779" s="20"/>
      <c r="T779" s="20"/>
      <c r="U779" s="17"/>
      <c r="V779" s="17"/>
      <c r="W779" s="17"/>
    </row>
    <row r="780" spans="1:23" s="2" customFormat="1" ht="25.5" x14ac:dyDescent="0.25">
      <c r="A780" s="27" t="s">
        <v>41</v>
      </c>
      <c r="B780" s="89" t="s">
        <v>580</v>
      </c>
      <c r="C780" s="30">
        <v>3000</v>
      </c>
      <c r="D780" s="20">
        <v>3000</v>
      </c>
      <c r="E780" s="20"/>
      <c r="F780" s="20"/>
      <c r="G780" s="20"/>
      <c r="H780" s="20"/>
      <c r="I780" s="20"/>
      <c r="J780" s="20"/>
      <c r="K780" s="20"/>
      <c r="L780" s="20"/>
      <c r="M780" s="20"/>
      <c r="N780" s="20"/>
      <c r="O780" s="20"/>
      <c r="P780" s="20"/>
      <c r="Q780" s="16"/>
      <c r="R780" s="20"/>
      <c r="S780" s="20"/>
      <c r="T780" s="20"/>
      <c r="U780" s="17"/>
      <c r="V780" s="17"/>
      <c r="W780" s="17"/>
    </row>
    <row r="781" spans="1:23" s="2" customFormat="1" x14ac:dyDescent="0.25">
      <c r="A781" s="27" t="s">
        <v>42</v>
      </c>
      <c r="B781" s="89" t="s">
        <v>581</v>
      </c>
      <c r="C781" s="20">
        <v>1000</v>
      </c>
      <c r="D781" s="20">
        <v>1000</v>
      </c>
      <c r="E781" s="20"/>
      <c r="F781" s="20"/>
      <c r="G781" s="20"/>
      <c r="H781" s="20"/>
      <c r="I781" s="20"/>
      <c r="J781" s="20"/>
      <c r="K781" s="20"/>
      <c r="L781" s="20"/>
      <c r="M781" s="20"/>
      <c r="N781" s="20"/>
      <c r="O781" s="20"/>
      <c r="P781" s="20"/>
      <c r="Q781" s="16"/>
      <c r="R781" s="20"/>
      <c r="S781" s="20"/>
      <c r="T781" s="20"/>
      <c r="U781" s="17"/>
      <c r="V781" s="17"/>
      <c r="W781" s="17"/>
    </row>
    <row r="782" spans="1:23" s="2" customFormat="1" ht="20.25" customHeight="1" x14ac:dyDescent="0.25">
      <c r="A782" s="13" t="s">
        <v>62</v>
      </c>
      <c r="B782" s="90" t="s">
        <v>582</v>
      </c>
      <c r="C782" s="15">
        <f>SUM(C783:C787)</f>
        <v>8800</v>
      </c>
      <c r="D782" s="15">
        <f>SUM(D783:D787)</f>
        <v>8800</v>
      </c>
      <c r="E782" s="15">
        <v>0</v>
      </c>
      <c r="F782" s="15"/>
      <c r="G782" s="15"/>
      <c r="H782" s="15"/>
      <c r="I782" s="15"/>
      <c r="J782" s="15"/>
      <c r="K782" s="15"/>
      <c r="L782" s="15"/>
      <c r="M782" s="15"/>
      <c r="N782" s="15"/>
      <c r="O782" s="15"/>
      <c r="P782" s="15"/>
      <c r="Q782" s="16"/>
      <c r="R782" s="15"/>
      <c r="S782" s="15"/>
      <c r="T782" s="15"/>
      <c r="U782" s="17"/>
      <c r="V782" s="17"/>
      <c r="W782" s="17"/>
    </row>
    <row r="783" spans="1:23" s="2" customFormat="1" ht="22.5" customHeight="1" x14ac:dyDescent="0.25">
      <c r="A783" s="27" t="s">
        <v>38</v>
      </c>
      <c r="B783" s="23" t="s">
        <v>583</v>
      </c>
      <c r="C783" s="30">
        <v>1700</v>
      </c>
      <c r="D783" s="20">
        <v>1700</v>
      </c>
      <c r="E783" s="20"/>
      <c r="F783" s="20"/>
      <c r="G783" s="20"/>
      <c r="H783" s="20"/>
      <c r="I783" s="20"/>
      <c r="J783" s="20"/>
      <c r="K783" s="20"/>
      <c r="L783" s="20"/>
      <c r="M783" s="20"/>
      <c r="N783" s="20"/>
      <c r="O783" s="20"/>
      <c r="P783" s="20"/>
      <c r="Q783" s="16"/>
      <c r="R783" s="20"/>
      <c r="S783" s="20"/>
      <c r="T783" s="20"/>
      <c r="U783" s="17"/>
      <c r="V783" s="17"/>
      <c r="W783" s="17"/>
    </row>
    <row r="784" spans="1:23" s="2" customFormat="1" ht="32.25" customHeight="1" x14ac:dyDescent="0.25">
      <c r="A784" s="27" t="s">
        <v>39</v>
      </c>
      <c r="B784" s="89" t="s">
        <v>584</v>
      </c>
      <c r="C784" s="30">
        <v>1700</v>
      </c>
      <c r="D784" s="20">
        <v>1700</v>
      </c>
      <c r="E784" s="20"/>
      <c r="F784" s="20"/>
      <c r="G784" s="20"/>
      <c r="H784" s="20"/>
      <c r="I784" s="20"/>
      <c r="J784" s="20"/>
      <c r="K784" s="20"/>
      <c r="L784" s="20"/>
      <c r="M784" s="20"/>
      <c r="N784" s="20"/>
      <c r="O784" s="20"/>
      <c r="P784" s="20"/>
      <c r="Q784" s="16"/>
      <c r="R784" s="20"/>
      <c r="S784" s="20"/>
      <c r="T784" s="20"/>
      <c r="U784" s="17"/>
      <c r="V784" s="17"/>
      <c r="W784" s="17"/>
    </row>
    <row r="785" spans="1:23" s="2" customFormat="1" ht="22.5" customHeight="1" x14ac:dyDescent="0.25">
      <c r="A785" s="27" t="s">
        <v>40</v>
      </c>
      <c r="B785" s="89" t="s">
        <v>585</v>
      </c>
      <c r="C785" s="30">
        <v>1800</v>
      </c>
      <c r="D785" s="20">
        <v>1800</v>
      </c>
      <c r="E785" s="20"/>
      <c r="F785" s="20"/>
      <c r="G785" s="20"/>
      <c r="H785" s="20"/>
      <c r="I785" s="20"/>
      <c r="J785" s="20"/>
      <c r="K785" s="20"/>
      <c r="L785" s="20"/>
      <c r="M785" s="20"/>
      <c r="N785" s="20"/>
      <c r="O785" s="20"/>
      <c r="P785" s="20"/>
      <c r="Q785" s="16"/>
      <c r="R785" s="20"/>
      <c r="S785" s="20"/>
      <c r="T785" s="20"/>
      <c r="U785" s="17"/>
      <c r="V785" s="17"/>
      <c r="W785" s="17"/>
    </row>
    <row r="786" spans="1:23" s="2" customFormat="1" x14ac:dyDescent="0.25">
      <c r="A786" s="27" t="s">
        <v>41</v>
      </c>
      <c r="B786" s="89" t="s">
        <v>586</v>
      </c>
      <c r="C786" s="30">
        <v>1600</v>
      </c>
      <c r="D786" s="20">
        <v>1600</v>
      </c>
      <c r="E786" s="20"/>
      <c r="F786" s="20"/>
      <c r="G786" s="20"/>
      <c r="H786" s="20"/>
      <c r="I786" s="20"/>
      <c r="J786" s="20"/>
      <c r="K786" s="20"/>
      <c r="L786" s="20"/>
      <c r="M786" s="20"/>
      <c r="N786" s="20"/>
      <c r="O786" s="20"/>
      <c r="P786" s="20"/>
      <c r="Q786" s="16"/>
      <c r="R786" s="20"/>
      <c r="S786" s="20"/>
      <c r="T786" s="20"/>
      <c r="U786" s="17"/>
      <c r="V786" s="17"/>
      <c r="W786" s="17"/>
    </row>
    <row r="787" spans="1:23" s="2" customFormat="1" ht="27" customHeight="1" x14ac:dyDescent="0.25">
      <c r="A787" s="27" t="s">
        <v>42</v>
      </c>
      <c r="B787" s="89" t="s">
        <v>587</v>
      </c>
      <c r="C787" s="30">
        <v>2000</v>
      </c>
      <c r="D787" s="20">
        <v>2000</v>
      </c>
      <c r="E787" s="20"/>
      <c r="F787" s="20"/>
      <c r="G787" s="20"/>
      <c r="H787" s="20"/>
      <c r="I787" s="20"/>
      <c r="J787" s="20"/>
      <c r="K787" s="20"/>
      <c r="L787" s="20"/>
      <c r="M787" s="20"/>
      <c r="N787" s="20"/>
      <c r="O787" s="20"/>
      <c r="P787" s="20"/>
      <c r="Q787" s="16"/>
      <c r="R787" s="20"/>
      <c r="S787" s="20"/>
      <c r="T787" s="20"/>
      <c r="U787" s="17"/>
      <c r="V787" s="17"/>
      <c r="W787" s="17"/>
    </row>
    <row r="788" spans="1:23" s="2" customFormat="1" x14ac:dyDescent="0.25">
      <c r="A788" s="13" t="s">
        <v>62</v>
      </c>
      <c r="B788" s="90" t="s">
        <v>588</v>
      </c>
      <c r="C788" s="15">
        <f t="shared" ref="C788:D788" si="68">SUM(C789:C794)</f>
        <v>10200</v>
      </c>
      <c r="D788" s="15">
        <f t="shared" si="68"/>
        <v>10200</v>
      </c>
      <c r="E788" s="15">
        <v>0</v>
      </c>
      <c r="F788" s="15"/>
      <c r="G788" s="15"/>
      <c r="H788" s="15"/>
      <c r="I788" s="15"/>
      <c r="J788" s="15"/>
      <c r="K788" s="15"/>
      <c r="L788" s="15"/>
      <c r="M788" s="15"/>
      <c r="N788" s="15"/>
      <c r="O788" s="15"/>
      <c r="P788" s="15"/>
      <c r="Q788" s="16"/>
      <c r="R788" s="15"/>
      <c r="S788" s="15"/>
      <c r="T788" s="15"/>
      <c r="U788" s="17"/>
      <c r="V788" s="17"/>
      <c r="W788" s="17"/>
    </row>
    <row r="789" spans="1:23" s="2" customFormat="1" ht="25.5" x14ac:dyDescent="0.25">
      <c r="A789" s="27" t="s">
        <v>38</v>
      </c>
      <c r="B789" s="58" t="s">
        <v>589</v>
      </c>
      <c r="C789" s="30">
        <v>2500</v>
      </c>
      <c r="D789" s="20">
        <v>2500</v>
      </c>
      <c r="E789" s="20"/>
      <c r="F789" s="20"/>
      <c r="G789" s="20"/>
      <c r="H789" s="20"/>
      <c r="I789" s="20"/>
      <c r="J789" s="20"/>
      <c r="K789" s="20"/>
      <c r="L789" s="20"/>
      <c r="M789" s="20"/>
      <c r="N789" s="20"/>
      <c r="O789" s="20"/>
      <c r="P789" s="20"/>
      <c r="Q789" s="16"/>
      <c r="R789" s="20"/>
      <c r="S789" s="20"/>
      <c r="T789" s="20"/>
      <c r="U789" s="17"/>
      <c r="V789" s="17"/>
      <c r="W789" s="17"/>
    </row>
    <row r="790" spans="1:23" s="2" customFormat="1" ht="18" customHeight="1" x14ac:dyDescent="0.25">
      <c r="A790" s="27" t="s">
        <v>39</v>
      </c>
      <c r="B790" s="58" t="s">
        <v>590</v>
      </c>
      <c r="C790" s="20">
        <v>1000</v>
      </c>
      <c r="D790" s="20">
        <v>1000</v>
      </c>
      <c r="E790" s="20"/>
      <c r="F790" s="20"/>
      <c r="G790" s="20"/>
      <c r="H790" s="20"/>
      <c r="I790" s="20"/>
      <c r="J790" s="20"/>
      <c r="K790" s="20"/>
      <c r="L790" s="20"/>
      <c r="M790" s="20"/>
      <c r="N790" s="20"/>
      <c r="O790" s="20"/>
      <c r="P790" s="20"/>
      <c r="Q790" s="16"/>
      <c r="R790" s="20"/>
      <c r="S790" s="20"/>
      <c r="T790" s="20"/>
      <c r="U790" s="17"/>
      <c r="V790" s="17"/>
      <c r="W790" s="17"/>
    </row>
    <row r="791" spans="1:23" s="2" customFormat="1" ht="18" customHeight="1" x14ac:dyDescent="0.25">
      <c r="A791" s="27" t="s">
        <v>40</v>
      </c>
      <c r="B791" s="58" t="s">
        <v>591</v>
      </c>
      <c r="C791" s="20">
        <v>1000</v>
      </c>
      <c r="D791" s="20">
        <v>1000</v>
      </c>
      <c r="E791" s="20"/>
      <c r="F791" s="20"/>
      <c r="G791" s="20"/>
      <c r="H791" s="20"/>
      <c r="I791" s="20"/>
      <c r="J791" s="20"/>
      <c r="K791" s="20"/>
      <c r="L791" s="20"/>
      <c r="M791" s="20"/>
      <c r="N791" s="20"/>
      <c r="O791" s="20"/>
      <c r="P791" s="20"/>
      <c r="Q791" s="16"/>
      <c r="R791" s="20"/>
      <c r="S791" s="20"/>
      <c r="T791" s="20"/>
      <c r="U791" s="17"/>
      <c r="V791" s="17"/>
      <c r="W791" s="17"/>
    </row>
    <row r="792" spans="1:23" s="2" customFormat="1" x14ac:dyDescent="0.25">
      <c r="A792" s="27" t="s">
        <v>41</v>
      </c>
      <c r="B792" s="58" t="s">
        <v>592</v>
      </c>
      <c r="C792" s="20">
        <v>1000</v>
      </c>
      <c r="D792" s="20">
        <v>1000</v>
      </c>
      <c r="E792" s="20"/>
      <c r="F792" s="20"/>
      <c r="G792" s="20"/>
      <c r="H792" s="20"/>
      <c r="I792" s="20"/>
      <c r="J792" s="20"/>
      <c r="K792" s="20"/>
      <c r="L792" s="20"/>
      <c r="M792" s="20"/>
      <c r="N792" s="20"/>
      <c r="O792" s="20"/>
      <c r="P792" s="20"/>
      <c r="Q792" s="16"/>
      <c r="R792" s="20"/>
      <c r="S792" s="20"/>
      <c r="T792" s="20"/>
      <c r="U792" s="17"/>
      <c r="V792" s="17"/>
      <c r="W792" s="17"/>
    </row>
    <row r="793" spans="1:23" s="2" customFormat="1" ht="25.5" x14ac:dyDescent="0.25">
      <c r="A793" s="27" t="s">
        <v>42</v>
      </c>
      <c r="B793" s="58" t="s">
        <v>593</v>
      </c>
      <c r="C793" s="30">
        <v>3200</v>
      </c>
      <c r="D793" s="20">
        <v>3200</v>
      </c>
      <c r="E793" s="20"/>
      <c r="F793" s="20"/>
      <c r="G793" s="20"/>
      <c r="H793" s="20"/>
      <c r="I793" s="20"/>
      <c r="J793" s="20"/>
      <c r="K793" s="20"/>
      <c r="L793" s="20"/>
      <c r="M793" s="20"/>
      <c r="N793" s="20"/>
      <c r="O793" s="20"/>
      <c r="P793" s="20"/>
      <c r="Q793" s="16"/>
      <c r="R793" s="20"/>
      <c r="S793" s="20"/>
      <c r="T793" s="20"/>
      <c r="U793" s="17"/>
      <c r="V793" s="17"/>
      <c r="W793" s="17"/>
    </row>
    <row r="794" spans="1:23" s="2" customFormat="1" ht="26.25" customHeight="1" x14ac:dyDescent="0.25">
      <c r="A794" s="27" t="s">
        <v>43</v>
      </c>
      <c r="B794" s="58" t="s">
        <v>594</v>
      </c>
      <c r="C794" s="30">
        <v>1500</v>
      </c>
      <c r="D794" s="20">
        <v>1500</v>
      </c>
      <c r="E794" s="20"/>
      <c r="F794" s="20"/>
      <c r="G794" s="20"/>
      <c r="H794" s="20"/>
      <c r="I794" s="20"/>
      <c r="J794" s="20"/>
      <c r="K794" s="20"/>
      <c r="L794" s="20"/>
      <c r="M794" s="20"/>
      <c r="N794" s="20"/>
      <c r="O794" s="20"/>
      <c r="P794" s="20"/>
      <c r="Q794" s="16"/>
      <c r="R794" s="20"/>
      <c r="S794" s="20"/>
      <c r="T794" s="20"/>
      <c r="U794" s="17"/>
      <c r="V794" s="17"/>
      <c r="W794" s="17"/>
    </row>
    <row r="795" spans="1:23" s="2" customFormat="1" x14ac:dyDescent="0.25">
      <c r="A795" s="13" t="s">
        <v>62</v>
      </c>
      <c r="B795" s="90" t="s">
        <v>595</v>
      </c>
      <c r="C795" s="15">
        <f t="shared" ref="C795:D795" si="69">SUM(C796:C799)</f>
        <v>10000</v>
      </c>
      <c r="D795" s="15">
        <f t="shared" si="69"/>
        <v>10000</v>
      </c>
      <c r="E795" s="15">
        <v>0</v>
      </c>
      <c r="F795" s="15"/>
      <c r="G795" s="15"/>
      <c r="H795" s="15"/>
      <c r="I795" s="15"/>
      <c r="J795" s="15"/>
      <c r="K795" s="15"/>
      <c r="L795" s="15"/>
      <c r="M795" s="15"/>
      <c r="N795" s="15"/>
      <c r="O795" s="15"/>
      <c r="P795" s="15"/>
      <c r="Q795" s="16"/>
      <c r="R795" s="15"/>
      <c r="S795" s="15"/>
      <c r="T795" s="15"/>
      <c r="U795" s="17"/>
      <c r="V795" s="17"/>
      <c r="W795" s="17"/>
    </row>
    <row r="796" spans="1:23" s="2" customFormat="1" ht="25.5" x14ac:dyDescent="0.25">
      <c r="A796" s="27" t="s">
        <v>38</v>
      </c>
      <c r="B796" s="58" t="s">
        <v>596</v>
      </c>
      <c r="C796" s="30">
        <v>2500</v>
      </c>
      <c r="D796" s="20">
        <v>2500</v>
      </c>
      <c r="E796" s="20"/>
      <c r="F796" s="20"/>
      <c r="G796" s="20"/>
      <c r="H796" s="20"/>
      <c r="I796" s="20"/>
      <c r="J796" s="20"/>
      <c r="K796" s="20"/>
      <c r="L796" s="20"/>
      <c r="M796" s="20"/>
      <c r="N796" s="20"/>
      <c r="O796" s="20"/>
      <c r="P796" s="20"/>
      <c r="Q796" s="16"/>
      <c r="R796" s="20"/>
      <c r="S796" s="20"/>
      <c r="T796" s="20"/>
      <c r="U796" s="17"/>
      <c r="V796" s="17"/>
      <c r="W796" s="17"/>
    </row>
    <row r="797" spans="1:23" s="2" customFormat="1" ht="25.5" x14ac:dyDescent="0.25">
      <c r="A797" s="27" t="s">
        <v>39</v>
      </c>
      <c r="B797" s="91" t="s">
        <v>597</v>
      </c>
      <c r="C797" s="30">
        <v>1000</v>
      </c>
      <c r="D797" s="20">
        <v>1000</v>
      </c>
      <c r="E797" s="20"/>
      <c r="F797" s="20"/>
      <c r="G797" s="20"/>
      <c r="H797" s="20"/>
      <c r="I797" s="20"/>
      <c r="J797" s="20"/>
      <c r="K797" s="20"/>
      <c r="L797" s="20"/>
      <c r="M797" s="20"/>
      <c r="N797" s="20"/>
      <c r="O797" s="20"/>
      <c r="P797" s="20"/>
      <c r="Q797" s="16"/>
      <c r="R797" s="20"/>
      <c r="S797" s="20"/>
      <c r="T797" s="20"/>
      <c r="U797" s="17"/>
      <c r="V797" s="17"/>
      <c r="W797" s="17"/>
    </row>
    <row r="798" spans="1:23" s="2" customFormat="1" ht="38.25" x14ac:dyDescent="0.25">
      <c r="A798" s="27" t="s">
        <v>40</v>
      </c>
      <c r="B798" s="91" t="s">
        <v>598</v>
      </c>
      <c r="C798" s="30">
        <v>4000</v>
      </c>
      <c r="D798" s="20">
        <v>4000</v>
      </c>
      <c r="E798" s="20"/>
      <c r="F798" s="20"/>
      <c r="G798" s="20"/>
      <c r="H798" s="20"/>
      <c r="I798" s="20"/>
      <c r="J798" s="20"/>
      <c r="K798" s="20"/>
      <c r="L798" s="20"/>
      <c r="M798" s="20"/>
      <c r="N798" s="20"/>
      <c r="O798" s="20"/>
      <c r="P798" s="20"/>
      <c r="Q798" s="16"/>
      <c r="R798" s="20"/>
      <c r="S798" s="20"/>
      <c r="T798" s="20"/>
      <c r="U798" s="17"/>
      <c r="V798" s="17"/>
      <c r="W798" s="17"/>
    </row>
    <row r="799" spans="1:23" s="2" customFormat="1" ht="21" customHeight="1" x14ac:dyDescent="0.25">
      <c r="A799" s="27" t="s">
        <v>41</v>
      </c>
      <c r="B799" s="91" t="s">
        <v>599</v>
      </c>
      <c r="C799" s="30">
        <v>2500</v>
      </c>
      <c r="D799" s="20">
        <v>2500</v>
      </c>
      <c r="E799" s="20"/>
      <c r="F799" s="20"/>
      <c r="G799" s="20"/>
      <c r="H799" s="20"/>
      <c r="I799" s="20"/>
      <c r="J799" s="20"/>
      <c r="K799" s="20"/>
      <c r="L799" s="20"/>
      <c r="M799" s="20"/>
      <c r="N799" s="20"/>
      <c r="O799" s="20"/>
      <c r="P799" s="20"/>
      <c r="Q799" s="16"/>
      <c r="R799" s="20"/>
      <c r="S799" s="20"/>
      <c r="T799" s="20"/>
      <c r="U799" s="17"/>
      <c r="V799" s="17"/>
      <c r="W799" s="17"/>
    </row>
    <row r="800" spans="1:23" s="2" customFormat="1" x14ac:dyDescent="0.25">
      <c r="A800" s="13" t="s">
        <v>62</v>
      </c>
      <c r="B800" s="92" t="s">
        <v>600</v>
      </c>
      <c r="C800" s="15">
        <f>SUM(C801:C804)</f>
        <v>6800</v>
      </c>
      <c r="D800" s="15">
        <f>SUM(D801:D804)</f>
        <v>6800</v>
      </c>
      <c r="E800" s="15">
        <v>0</v>
      </c>
      <c r="F800" s="15"/>
      <c r="G800" s="15"/>
      <c r="H800" s="15"/>
      <c r="I800" s="15"/>
      <c r="J800" s="15"/>
      <c r="K800" s="15"/>
      <c r="L800" s="15"/>
      <c r="M800" s="15"/>
      <c r="N800" s="15"/>
      <c r="O800" s="15"/>
      <c r="P800" s="15"/>
      <c r="Q800" s="16"/>
      <c r="R800" s="15"/>
      <c r="S800" s="15"/>
      <c r="T800" s="15"/>
      <c r="U800" s="17"/>
      <c r="V800" s="17"/>
      <c r="W800" s="17"/>
    </row>
    <row r="801" spans="1:23" s="2" customFormat="1" x14ac:dyDescent="0.25">
      <c r="A801" s="27" t="s">
        <v>38</v>
      </c>
      <c r="B801" s="23" t="s">
        <v>601</v>
      </c>
      <c r="C801" s="30">
        <v>2300</v>
      </c>
      <c r="D801" s="20">
        <v>2300</v>
      </c>
      <c r="E801" s="20"/>
      <c r="F801" s="20"/>
      <c r="G801" s="20"/>
      <c r="H801" s="20"/>
      <c r="I801" s="20"/>
      <c r="J801" s="20"/>
      <c r="K801" s="20"/>
      <c r="L801" s="20"/>
      <c r="M801" s="20"/>
      <c r="N801" s="20"/>
      <c r="O801" s="20"/>
      <c r="P801" s="20"/>
      <c r="Q801" s="16"/>
      <c r="R801" s="20"/>
      <c r="S801" s="20"/>
      <c r="T801" s="20"/>
      <c r="U801" s="17"/>
      <c r="V801" s="17"/>
      <c r="W801" s="17"/>
    </row>
    <row r="802" spans="1:23" s="2" customFormat="1" ht="12.75" customHeight="1" x14ac:dyDescent="0.25">
      <c r="A802" s="27" t="s">
        <v>39</v>
      </c>
      <c r="B802" s="93" t="s">
        <v>602</v>
      </c>
      <c r="C802" s="30"/>
      <c r="D802" s="20"/>
      <c r="E802" s="20"/>
      <c r="F802" s="20"/>
      <c r="G802" s="20"/>
      <c r="H802" s="20"/>
      <c r="I802" s="20"/>
      <c r="J802" s="20"/>
      <c r="K802" s="20"/>
      <c r="L802" s="20"/>
      <c r="M802" s="20"/>
      <c r="N802" s="20"/>
      <c r="O802" s="20"/>
      <c r="P802" s="20"/>
      <c r="Q802" s="58"/>
      <c r="R802" s="20"/>
      <c r="S802" s="20"/>
      <c r="T802" s="20"/>
      <c r="U802" s="17"/>
      <c r="V802" s="17"/>
      <c r="W802" s="17"/>
    </row>
    <row r="803" spans="1:23" s="2" customFormat="1" x14ac:dyDescent="0.25">
      <c r="A803" s="27" t="s">
        <v>40</v>
      </c>
      <c r="B803" s="93" t="s">
        <v>603</v>
      </c>
      <c r="C803" s="30">
        <v>3000</v>
      </c>
      <c r="D803" s="20">
        <v>3000</v>
      </c>
      <c r="E803" s="20"/>
      <c r="F803" s="20"/>
      <c r="G803" s="20"/>
      <c r="H803" s="20"/>
      <c r="I803" s="20"/>
      <c r="J803" s="20"/>
      <c r="K803" s="20"/>
      <c r="L803" s="20"/>
      <c r="M803" s="20"/>
      <c r="N803" s="20"/>
      <c r="O803" s="20"/>
      <c r="P803" s="20"/>
      <c r="Q803" s="16"/>
      <c r="R803" s="20"/>
      <c r="S803" s="20"/>
      <c r="T803" s="20"/>
      <c r="U803" s="17"/>
      <c r="V803" s="17"/>
      <c r="W803" s="17"/>
    </row>
    <row r="804" spans="1:23" s="2" customFormat="1" ht="22.5" customHeight="1" x14ac:dyDescent="0.25">
      <c r="A804" s="27" t="s">
        <v>41</v>
      </c>
      <c r="B804" s="58" t="s">
        <v>604</v>
      </c>
      <c r="C804" s="30">
        <v>1500</v>
      </c>
      <c r="D804" s="20">
        <v>1500</v>
      </c>
      <c r="E804" s="20"/>
      <c r="F804" s="20"/>
      <c r="G804" s="20"/>
      <c r="H804" s="20"/>
      <c r="I804" s="20"/>
      <c r="J804" s="20"/>
      <c r="K804" s="20"/>
      <c r="L804" s="20"/>
      <c r="M804" s="20"/>
      <c r="N804" s="20"/>
      <c r="O804" s="20"/>
      <c r="P804" s="20"/>
      <c r="Q804" s="16"/>
      <c r="R804" s="20"/>
      <c r="S804" s="20"/>
      <c r="T804" s="20"/>
      <c r="U804" s="17"/>
      <c r="V804" s="17"/>
      <c r="W804" s="17"/>
    </row>
    <row r="805" spans="1:23" s="2" customFormat="1" x14ac:dyDescent="0.25">
      <c r="A805" s="13" t="s">
        <v>62</v>
      </c>
      <c r="B805" s="94" t="s">
        <v>605</v>
      </c>
      <c r="C805" s="15">
        <f t="shared" ref="C805:D805" si="70">SUM(C806:C808)</f>
        <v>4000</v>
      </c>
      <c r="D805" s="15">
        <f t="shared" si="70"/>
        <v>4000</v>
      </c>
      <c r="E805" s="15">
        <v>0</v>
      </c>
      <c r="F805" s="15"/>
      <c r="G805" s="15"/>
      <c r="H805" s="15"/>
      <c r="I805" s="15"/>
      <c r="J805" s="15"/>
      <c r="K805" s="15"/>
      <c r="L805" s="15"/>
      <c r="M805" s="15"/>
      <c r="N805" s="15"/>
      <c r="O805" s="15"/>
      <c r="P805" s="15"/>
      <c r="Q805" s="16"/>
      <c r="R805" s="15"/>
      <c r="S805" s="15"/>
      <c r="T805" s="15"/>
      <c r="U805" s="17"/>
      <c r="V805" s="17"/>
      <c r="W805" s="17"/>
    </row>
    <row r="806" spans="1:23" s="2" customFormat="1" ht="25.5" x14ac:dyDescent="0.25">
      <c r="A806" s="27" t="s">
        <v>38</v>
      </c>
      <c r="B806" s="58" t="s">
        <v>606</v>
      </c>
      <c r="C806" s="30"/>
      <c r="D806" s="20"/>
      <c r="E806" s="20"/>
      <c r="F806" s="20"/>
      <c r="G806" s="20"/>
      <c r="H806" s="20"/>
      <c r="I806" s="20"/>
      <c r="J806" s="20"/>
      <c r="K806" s="20"/>
      <c r="L806" s="20"/>
      <c r="M806" s="20"/>
      <c r="N806" s="20"/>
      <c r="O806" s="20"/>
      <c r="P806" s="20"/>
      <c r="Q806" s="58"/>
      <c r="R806" s="20"/>
      <c r="S806" s="20"/>
      <c r="T806" s="20"/>
      <c r="U806" s="17"/>
      <c r="V806" s="17"/>
      <c r="W806" s="17"/>
    </row>
    <row r="807" spans="1:23" s="2" customFormat="1" ht="25.5" x14ac:dyDescent="0.25">
      <c r="A807" s="27" t="s">
        <v>39</v>
      </c>
      <c r="B807" s="58" t="s">
        <v>607</v>
      </c>
      <c r="C807" s="30"/>
      <c r="D807" s="20"/>
      <c r="E807" s="20"/>
      <c r="F807" s="20"/>
      <c r="G807" s="20"/>
      <c r="H807" s="20"/>
      <c r="I807" s="20"/>
      <c r="J807" s="20"/>
      <c r="K807" s="20"/>
      <c r="L807" s="20"/>
      <c r="M807" s="20"/>
      <c r="N807" s="20"/>
      <c r="O807" s="20"/>
      <c r="P807" s="20"/>
      <c r="Q807" s="58"/>
      <c r="R807" s="20"/>
      <c r="S807" s="20"/>
      <c r="T807" s="20"/>
      <c r="U807" s="17"/>
      <c r="V807" s="17"/>
      <c r="W807" s="17"/>
    </row>
    <row r="808" spans="1:23" s="2" customFormat="1" x14ac:dyDescent="0.25">
      <c r="A808" s="27" t="s">
        <v>40</v>
      </c>
      <c r="B808" s="58" t="s">
        <v>608</v>
      </c>
      <c r="C808" s="30">
        <v>4000</v>
      </c>
      <c r="D808" s="20">
        <v>4000</v>
      </c>
      <c r="E808" s="20"/>
      <c r="F808" s="20"/>
      <c r="G808" s="20"/>
      <c r="H808" s="20"/>
      <c r="I808" s="20"/>
      <c r="J808" s="20"/>
      <c r="K808" s="20"/>
      <c r="L808" s="20"/>
      <c r="M808" s="20"/>
      <c r="N808" s="20"/>
      <c r="O808" s="20"/>
      <c r="P808" s="20"/>
      <c r="Q808" s="16"/>
      <c r="R808" s="20"/>
      <c r="S808" s="20"/>
      <c r="T808" s="20"/>
      <c r="U808" s="17"/>
      <c r="V808" s="17"/>
      <c r="W808" s="17"/>
    </row>
    <row r="809" spans="1:23" s="2" customFormat="1" x14ac:dyDescent="0.25">
      <c r="A809" s="13" t="s">
        <v>62</v>
      </c>
      <c r="B809" s="95" t="s">
        <v>609</v>
      </c>
      <c r="C809" s="15">
        <f t="shared" ref="C809:D809" si="71">SUM(C810:C811)</f>
        <v>6500</v>
      </c>
      <c r="D809" s="15">
        <f t="shared" si="71"/>
        <v>6500</v>
      </c>
      <c r="E809" s="15">
        <v>0</v>
      </c>
      <c r="F809" s="15"/>
      <c r="G809" s="15"/>
      <c r="H809" s="15"/>
      <c r="I809" s="15"/>
      <c r="J809" s="15"/>
      <c r="K809" s="15"/>
      <c r="L809" s="15"/>
      <c r="M809" s="15"/>
      <c r="N809" s="15"/>
      <c r="O809" s="15"/>
      <c r="P809" s="15"/>
      <c r="Q809" s="16"/>
      <c r="R809" s="15"/>
      <c r="S809" s="15"/>
      <c r="T809" s="15"/>
      <c r="U809" s="17"/>
      <c r="V809" s="17"/>
      <c r="W809" s="17"/>
    </row>
    <row r="810" spans="1:23" s="2" customFormat="1" ht="25.5" x14ac:dyDescent="0.25">
      <c r="A810" s="27" t="s">
        <v>38</v>
      </c>
      <c r="B810" s="58" t="s">
        <v>610</v>
      </c>
      <c r="C810" s="30">
        <v>4500</v>
      </c>
      <c r="D810" s="20">
        <v>4500</v>
      </c>
      <c r="E810" s="20"/>
      <c r="F810" s="20"/>
      <c r="G810" s="20"/>
      <c r="H810" s="20"/>
      <c r="I810" s="20"/>
      <c r="J810" s="20"/>
      <c r="K810" s="20"/>
      <c r="L810" s="20"/>
      <c r="M810" s="20"/>
      <c r="N810" s="20"/>
      <c r="O810" s="20"/>
      <c r="P810" s="20"/>
      <c r="Q810" s="16"/>
      <c r="R810" s="20"/>
      <c r="S810" s="20"/>
      <c r="T810" s="20"/>
      <c r="U810" s="17"/>
      <c r="V810" s="17"/>
      <c r="W810" s="17"/>
    </row>
    <row r="811" spans="1:23" s="2" customFormat="1" ht="25.5" x14ac:dyDescent="0.25">
      <c r="A811" s="27" t="s">
        <v>39</v>
      </c>
      <c r="B811" s="96" t="s">
        <v>611</v>
      </c>
      <c r="C811" s="30">
        <v>2000</v>
      </c>
      <c r="D811" s="20">
        <v>2000</v>
      </c>
      <c r="E811" s="20"/>
      <c r="F811" s="20"/>
      <c r="G811" s="20"/>
      <c r="H811" s="20"/>
      <c r="I811" s="20"/>
      <c r="J811" s="20"/>
      <c r="K811" s="20"/>
      <c r="L811" s="20"/>
      <c r="M811" s="20"/>
      <c r="N811" s="20"/>
      <c r="O811" s="20"/>
      <c r="P811" s="20"/>
      <c r="Q811" s="16"/>
      <c r="R811" s="20"/>
      <c r="S811" s="20"/>
      <c r="T811" s="20"/>
      <c r="U811" s="17"/>
      <c r="V811" s="17"/>
      <c r="W811" s="17"/>
    </row>
    <row r="812" spans="1:23" s="2" customFormat="1" x14ac:dyDescent="0.25">
      <c r="A812" s="13" t="s">
        <v>62</v>
      </c>
      <c r="B812" s="60" t="s">
        <v>612</v>
      </c>
      <c r="C812" s="15">
        <f t="shared" ref="C812:D812" si="72">SUM(C813:C816)</f>
        <v>9000</v>
      </c>
      <c r="D812" s="15">
        <f t="shared" si="72"/>
        <v>9000</v>
      </c>
      <c r="E812" s="15">
        <v>0</v>
      </c>
      <c r="F812" s="15"/>
      <c r="G812" s="15"/>
      <c r="H812" s="15"/>
      <c r="I812" s="15"/>
      <c r="J812" s="15"/>
      <c r="K812" s="15"/>
      <c r="L812" s="15"/>
      <c r="M812" s="15"/>
      <c r="N812" s="15"/>
      <c r="O812" s="15"/>
      <c r="P812" s="15"/>
      <c r="Q812" s="16"/>
      <c r="R812" s="15"/>
      <c r="S812" s="15"/>
      <c r="T812" s="15"/>
      <c r="U812" s="17"/>
      <c r="V812" s="17"/>
      <c r="W812" s="17"/>
    </row>
    <row r="813" spans="1:23" s="2" customFormat="1" ht="25.5" x14ac:dyDescent="0.25">
      <c r="A813" s="27" t="s">
        <v>38</v>
      </c>
      <c r="B813" s="58" t="s">
        <v>613</v>
      </c>
      <c r="C813" s="30">
        <v>1000</v>
      </c>
      <c r="D813" s="20">
        <v>1000</v>
      </c>
      <c r="E813" s="20"/>
      <c r="F813" s="20"/>
      <c r="G813" s="20"/>
      <c r="H813" s="20"/>
      <c r="I813" s="20"/>
      <c r="J813" s="20"/>
      <c r="K813" s="20"/>
      <c r="L813" s="20"/>
      <c r="M813" s="20"/>
      <c r="N813" s="20"/>
      <c r="O813" s="20"/>
      <c r="P813" s="20"/>
      <c r="Q813" s="16"/>
      <c r="R813" s="20"/>
      <c r="S813" s="20"/>
      <c r="T813" s="20"/>
      <c r="U813" s="17"/>
      <c r="V813" s="17"/>
      <c r="W813" s="17"/>
    </row>
    <row r="814" spans="1:23" s="2" customFormat="1" ht="21" customHeight="1" x14ac:dyDescent="0.25">
      <c r="A814" s="27" t="s">
        <v>39</v>
      </c>
      <c r="B814" s="93" t="s">
        <v>614</v>
      </c>
      <c r="C814" s="30">
        <v>3500</v>
      </c>
      <c r="D814" s="20">
        <v>3500</v>
      </c>
      <c r="E814" s="20"/>
      <c r="F814" s="20"/>
      <c r="G814" s="20"/>
      <c r="H814" s="20"/>
      <c r="I814" s="20"/>
      <c r="J814" s="20"/>
      <c r="K814" s="20"/>
      <c r="L814" s="20"/>
      <c r="M814" s="20"/>
      <c r="N814" s="20"/>
      <c r="O814" s="20"/>
      <c r="P814" s="20"/>
      <c r="Q814" s="16"/>
      <c r="R814" s="20"/>
      <c r="S814" s="20"/>
      <c r="T814" s="20"/>
      <c r="U814" s="17"/>
      <c r="V814" s="17"/>
      <c r="W814" s="17"/>
    </row>
    <row r="815" spans="1:23" s="2" customFormat="1" ht="32.25" customHeight="1" x14ac:dyDescent="0.25">
      <c r="A815" s="27" t="s">
        <v>40</v>
      </c>
      <c r="B815" s="93" t="s">
        <v>615</v>
      </c>
      <c r="C815" s="30">
        <v>1000</v>
      </c>
      <c r="D815" s="20">
        <v>1000</v>
      </c>
      <c r="E815" s="20"/>
      <c r="F815" s="20"/>
      <c r="G815" s="20"/>
      <c r="H815" s="20"/>
      <c r="I815" s="20"/>
      <c r="J815" s="20"/>
      <c r="K815" s="20"/>
      <c r="L815" s="20"/>
      <c r="M815" s="20"/>
      <c r="N815" s="20"/>
      <c r="O815" s="20"/>
      <c r="P815" s="20"/>
      <c r="Q815" s="16"/>
      <c r="R815" s="20"/>
      <c r="S815" s="20"/>
      <c r="T815" s="20"/>
      <c r="U815" s="17"/>
      <c r="V815" s="17"/>
      <c r="W815" s="17"/>
    </row>
    <row r="816" spans="1:23" s="2" customFormat="1" ht="25.5" x14ac:dyDescent="0.25">
      <c r="A816" s="27" t="s">
        <v>41</v>
      </c>
      <c r="B816" s="93" t="s">
        <v>616</v>
      </c>
      <c r="C816" s="30">
        <v>3500</v>
      </c>
      <c r="D816" s="20">
        <v>3500</v>
      </c>
      <c r="E816" s="20"/>
      <c r="F816" s="20"/>
      <c r="G816" s="20"/>
      <c r="H816" s="20"/>
      <c r="I816" s="20"/>
      <c r="J816" s="20"/>
      <c r="K816" s="20"/>
      <c r="L816" s="20"/>
      <c r="M816" s="20"/>
      <c r="N816" s="20"/>
      <c r="O816" s="20"/>
      <c r="P816" s="20"/>
      <c r="Q816" s="16"/>
      <c r="R816" s="20"/>
      <c r="S816" s="20"/>
      <c r="T816" s="20"/>
      <c r="U816" s="17"/>
      <c r="V816" s="17"/>
      <c r="W816" s="17"/>
    </row>
    <row r="817" spans="1:23" s="2" customFormat="1" x14ac:dyDescent="0.25">
      <c r="A817" s="13" t="s">
        <v>62</v>
      </c>
      <c r="B817" s="94" t="s">
        <v>617</v>
      </c>
      <c r="C817" s="15">
        <f t="shared" ref="C817:D817" si="73">SUM(C818:C821)</f>
        <v>10000</v>
      </c>
      <c r="D817" s="15">
        <f t="shared" si="73"/>
        <v>10000</v>
      </c>
      <c r="E817" s="15">
        <v>0</v>
      </c>
      <c r="F817" s="15"/>
      <c r="G817" s="15"/>
      <c r="H817" s="15"/>
      <c r="I817" s="15"/>
      <c r="J817" s="15"/>
      <c r="K817" s="15"/>
      <c r="L817" s="15"/>
      <c r="M817" s="15"/>
      <c r="N817" s="15"/>
      <c r="O817" s="15"/>
      <c r="P817" s="15"/>
      <c r="Q817" s="16"/>
      <c r="R817" s="15"/>
      <c r="S817" s="15"/>
      <c r="T817" s="15"/>
      <c r="U817" s="17"/>
      <c r="V817" s="17"/>
      <c r="W817" s="17"/>
    </row>
    <row r="818" spans="1:23" s="2" customFormat="1" ht="25.5" x14ac:dyDescent="0.25">
      <c r="A818" s="27" t="s">
        <v>38</v>
      </c>
      <c r="B818" s="58" t="s">
        <v>618</v>
      </c>
      <c r="C818" s="30">
        <v>3000</v>
      </c>
      <c r="D818" s="20">
        <v>3000</v>
      </c>
      <c r="E818" s="20"/>
      <c r="F818" s="20"/>
      <c r="G818" s="20"/>
      <c r="H818" s="20"/>
      <c r="I818" s="20"/>
      <c r="J818" s="20"/>
      <c r="K818" s="20"/>
      <c r="L818" s="20"/>
      <c r="M818" s="20"/>
      <c r="N818" s="20"/>
      <c r="O818" s="20"/>
      <c r="P818" s="20"/>
      <c r="Q818" s="16"/>
      <c r="R818" s="20"/>
      <c r="S818" s="20"/>
      <c r="T818" s="20"/>
      <c r="U818" s="17"/>
      <c r="V818" s="17"/>
      <c r="W818" s="17"/>
    </row>
    <row r="819" spans="1:23" s="2" customFormat="1" ht="25.5" x14ac:dyDescent="0.25">
      <c r="A819" s="27" t="s">
        <v>39</v>
      </c>
      <c r="B819" s="91" t="s">
        <v>619</v>
      </c>
      <c r="C819" s="30">
        <v>3000</v>
      </c>
      <c r="D819" s="20">
        <v>3000</v>
      </c>
      <c r="E819" s="20"/>
      <c r="F819" s="20"/>
      <c r="G819" s="20"/>
      <c r="H819" s="20"/>
      <c r="I819" s="20"/>
      <c r="J819" s="20"/>
      <c r="K819" s="20"/>
      <c r="L819" s="20"/>
      <c r="M819" s="20"/>
      <c r="N819" s="20"/>
      <c r="O819" s="20"/>
      <c r="P819" s="20"/>
      <c r="Q819" s="16"/>
      <c r="R819" s="20"/>
      <c r="S819" s="20"/>
      <c r="T819" s="20"/>
      <c r="U819" s="17"/>
      <c r="V819" s="17"/>
      <c r="W819" s="17"/>
    </row>
    <row r="820" spans="1:23" s="2" customFormat="1" ht="25.5" x14ac:dyDescent="0.25">
      <c r="A820" s="27" t="s">
        <v>40</v>
      </c>
      <c r="B820" s="91" t="s">
        <v>620</v>
      </c>
      <c r="C820" s="30">
        <v>3000</v>
      </c>
      <c r="D820" s="20">
        <v>3000</v>
      </c>
      <c r="E820" s="20"/>
      <c r="F820" s="20"/>
      <c r="G820" s="20"/>
      <c r="H820" s="20"/>
      <c r="I820" s="20"/>
      <c r="J820" s="20"/>
      <c r="K820" s="20"/>
      <c r="L820" s="20"/>
      <c r="M820" s="20"/>
      <c r="N820" s="20"/>
      <c r="O820" s="20"/>
      <c r="P820" s="20"/>
      <c r="Q820" s="16"/>
      <c r="R820" s="20"/>
      <c r="S820" s="20"/>
      <c r="T820" s="20"/>
      <c r="U820" s="17"/>
      <c r="V820" s="17"/>
      <c r="W820" s="17"/>
    </row>
    <row r="821" spans="1:23" s="2" customFormat="1" ht="25.5" x14ac:dyDescent="0.25">
      <c r="A821" s="27" t="s">
        <v>41</v>
      </c>
      <c r="B821" s="91" t="s">
        <v>621</v>
      </c>
      <c r="C821" s="20">
        <v>1000</v>
      </c>
      <c r="D821" s="20">
        <v>1000</v>
      </c>
      <c r="E821" s="20"/>
      <c r="F821" s="20"/>
      <c r="G821" s="20"/>
      <c r="H821" s="20"/>
      <c r="I821" s="20"/>
      <c r="J821" s="20"/>
      <c r="K821" s="20"/>
      <c r="L821" s="20"/>
      <c r="M821" s="20"/>
      <c r="N821" s="20"/>
      <c r="O821" s="20"/>
      <c r="P821" s="20"/>
      <c r="Q821" s="16"/>
      <c r="R821" s="20"/>
      <c r="S821" s="20"/>
      <c r="T821" s="20"/>
      <c r="U821" s="17"/>
      <c r="V821" s="17"/>
      <c r="W821" s="17"/>
    </row>
    <row r="822" spans="1:23" s="2" customFormat="1" x14ac:dyDescent="0.25">
      <c r="A822" s="13" t="s">
        <v>62</v>
      </c>
      <c r="B822" s="62" t="s">
        <v>622</v>
      </c>
      <c r="C822" s="15">
        <f>SUM(C823:C826)</f>
        <v>9000</v>
      </c>
      <c r="D822" s="15">
        <f>SUM(D823:D826)</f>
        <v>9000</v>
      </c>
      <c r="E822" s="15">
        <v>0</v>
      </c>
      <c r="F822" s="15"/>
      <c r="G822" s="15"/>
      <c r="H822" s="15"/>
      <c r="I822" s="15"/>
      <c r="J822" s="15"/>
      <c r="K822" s="15"/>
      <c r="L822" s="15"/>
      <c r="M822" s="15"/>
      <c r="N822" s="15"/>
      <c r="O822" s="15"/>
      <c r="P822" s="15"/>
      <c r="Q822" s="16"/>
      <c r="R822" s="15"/>
      <c r="S822" s="15"/>
      <c r="T822" s="15"/>
      <c r="U822" s="17"/>
      <c r="V822" s="17"/>
      <c r="W822" s="17"/>
    </row>
    <row r="823" spans="1:23" s="2" customFormat="1" ht="25.5" x14ac:dyDescent="0.25">
      <c r="A823" s="27" t="s">
        <v>38</v>
      </c>
      <c r="B823" s="58" t="s">
        <v>623</v>
      </c>
      <c r="C823" s="30">
        <v>2000</v>
      </c>
      <c r="D823" s="20">
        <v>2000</v>
      </c>
      <c r="E823" s="20"/>
      <c r="F823" s="20"/>
      <c r="G823" s="20"/>
      <c r="H823" s="20"/>
      <c r="I823" s="20"/>
      <c r="J823" s="20"/>
      <c r="K823" s="20"/>
      <c r="L823" s="20"/>
      <c r="M823" s="20"/>
      <c r="N823" s="20"/>
      <c r="O823" s="20"/>
      <c r="P823" s="20"/>
      <c r="Q823" s="16"/>
      <c r="R823" s="20"/>
      <c r="S823" s="20"/>
      <c r="T823" s="20"/>
      <c r="U823" s="17"/>
      <c r="V823" s="17"/>
      <c r="W823" s="17"/>
    </row>
    <row r="824" spans="1:23" s="2" customFormat="1" ht="25.5" x14ac:dyDescent="0.25">
      <c r="A824" s="27" t="s">
        <v>39</v>
      </c>
      <c r="B824" s="58" t="s">
        <v>624</v>
      </c>
      <c r="C824" s="30">
        <v>1500</v>
      </c>
      <c r="D824" s="20">
        <v>1500</v>
      </c>
      <c r="E824" s="20"/>
      <c r="F824" s="20"/>
      <c r="G824" s="20"/>
      <c r="H824" s="20"/>
      <c r="I824" s="20"/>
      <c r="J824" s="20"/>
      <c r="K824" s="20"/>
      <c r="L824" s="20"/>
      <c r="M824" s="20"/>
      <c r="N824" s="20"/>
      <c r="O824" s="20"/>
      <c r="P824" s="20"/>
      <c r="Q824" s="16"/>
      <c r="R824" s="20"/>
      <c r="S824" s="20"/>
      <c r="T824" s="20"/>
      <c r="U824" s="17"/>
      <c r="V824" s="17"/>
      <c r="W824" s="17"/>
    </row>
    <row r="825" spans="1:23" s="2" customFormat="1" x14ac:dyDescent="0.25">
      <c r="A825" s="27" t="s">
        <v>40</v>
      </c>
      <c r="B825" s="58" t="s">
        <v>625</v>
      </c>
      <c r="C825" s="30">
        <v>2500</v>
      </c>
      <c r="D825" s="20">
        <v>2500</v>
      </c>
      <c r="E825" s="20"/>
      <c r="F825" s="20"/>
      <c r="G825" s="20"/>
      <c r="H825" s="20"/>
      <c r="I825" s="20"/>
      <c r="J825" s="20"/>
      <c r="K825" s="20"/>
      <c r="L825" s="20"/>
      <c r="M825" s="20"/>
      <c r="N825" s="20"/>
      <c r="O825" s="20"/>
      <c r="P825" s="20"/>
      <c r="Q825" s="16"/>
      <c r="R825" s="20"/>
      <c r="S825" s="20"/>
      <c r="T825" s="20"/>
      <c r="U825" s="17"/>
      <c r="V825" s="17"/>
      <c r="W825" s="17"/>
    </row>
    <row r="826" spans="1:23" s="2" customFormat="1" ht="25.5" x14ac:dyDescent="0.25">
      <c r="A826" s="27" t="s">
        <v>41</v>
      </c>
      <c r="B826" s="58" t="s">
        <v>626</v>
      </c>
      <c r="C826" s="30">
        <v>3000</v>
      </c>
      <c r="D826" s="20">
        <v>3000</v>
      </c>
      <c r="E826" s="20"/>
      <c r="F826" s="20"/>
      <c r="G826" s="20"/>
      <c r="H826" s="20"/>
      <c r="I826" s="20"/>
      <c r="J826" s="20"/>
      <c r="K826" s="20"/>
      <c r="L826" s="20"/>
      <c r="M826" s="20"/>
      <c r="N826" s="20"/>
      <c r="O826" s="20"/>
      <c r="P826" s="20"/>
      <c r="Q826" s="16"/>
      <c r="R826" s="20"/>
      <c r="S826" s="20"/>
      <c r="T826" s="20"/>
      <c r="U826" s="17"/>
      <c r="V826" s="17"/>
      <c r="W826" s="17"/>
    </row>
    <row r="827" spans="1:23" s="2" customFormat="1" x14ac:dyDescent="0.25">
      <c r="A827" s="13" t="s">
        <v>62</v>
      </c>
      <c r="B827" s="60" t="s">
        <v>627</v>
      </c>
      <c r="C827" s="15">
        <f>SUM(C828:C830)</f>
        <v>9000</v>
      </c>
      <c r="D827" s="15">
        <f>SUM(D828:D830)</f>
        <v>9000</v>
      </c>
      <c r="E827" s="15">
        <v>0</v>
      </c>
      <c r="F827" s="15"/>
      <c r="G827" s="15"/>
      <c r="H827" s="15"/>
      <c r="I827" s="15"/>
      <c r="J827" s="15"/>
      <c r="K827" s="15"/>
      <c r="L827" s="15"/>
      <c r="M827" s="15"/>
      <c r="N827" s="15"/>
      <c r="O827" s="15"/>
      <c r="P827" s="15"/>
      <c r="Q827" s="16"/>
      <c r="R827" s="15"/>
      <c r="S827" s="15"/>
      <c r="T827" s="15"/>
      <c r="U827" s="17"/>
      <c r="V827" s="17"/>
      <c r="W827" s="17"/>
    </row>
    <row r="828" spans="1:23" s="2" customFormat="1" ht="25.5" x14ac:dyDescent="0.25">
      <c r="A828" s="27" t="s">
        <v>38</v>
      </c>
      <c r="B828" s="58" t="s">
        <v>628</v>
      </c>
      <c r="C828" s="30">
        <v>4500</v>
      </c>
      <c r="D828" s="20">
        <v>4500</v>
      </c>
      <c r="E828" s="20"/>
      <c r="F828" s="20"/>
      <c r="G828" s="20"/>
      <c r="H828" s="20"/>
      <c r="I828" s="20"/>
      <c r="J828" s="20"/>
      <c r="K828" s="20"/>
      <c r="L828" s="20"/>
      <c r="M828" s="20"/>
      <c r="N828" s="20"/>
      <c r="O828" s="20"/>
      <c r="P828" s="20"/>
      <c r="Q828" s="16"/>
      <c r="R828" s="20"/>
      <c r="S828" s="20"/>
      <c r="T828" s="20"/>
      <c r="U828" s="17"/>
      <c r="V828" s="17"/>
      <c r="W828" s="17"/>
    </row>
    <row r="829" spans="1:23" s="2" customFormat="1" x14ac:dyDescent="0.25">
      <c r="A829" s="27" t="s">
        <v>39</v>
      </c>
      <c r="B829" s="93" t="s">
        <v>629</v>
      </c>
      <c r="C829" s="30">
        <v>2000</v>
      </c>
      <c r="D829" s="20">
        <v>2000</v>
      </c>
      <c r="E829" s="20"/>
      <c r="F829" s="20"/>
      <c r="G829" s="20"/>
      <c r="H829" s="20"/>
      <c r="I829" s="20"/>
      <c r="J829" s="20"/>
      <c r="K829" s="20"/>
      <c r="L829" s="20"/>
      <c r="M829" s="20"/>
      <c r="N829" s="20"/>
      <c r="O829" s="20"/>
      <c r="P829" s="20"/>
      <c r="Q829" s="16"/>
      <c r="R829" s="20"/>
      <c r="S829" s="20"/>
      <c r="T829" s="20"/>
      <c r="U829" s="17"/>
      <c r="V829" s="17"/>
      <c r="W829" s="17"/>
    </row>
    <row r="830" spans="1:23" s="2" customFormat="1" ht="25.5" x14ac:dyDescent="0.25">
      <c r="A830" s="27" t="s">
        <v>40</v>
      </c>
      <c r="B830" s="97" t="s">
        <v>630</v>
      </c>
      <c r="C830" s="30">
        <v>2500</v>
      </c>
      <c r="D830" s="20">
        <v>2500</v>
      </c>
      <c r="E830" s="20"/>
      <c r="F830" s="20"/>
      <c r="G830" s="20"/>
      <c r="H830" s="20"/>
      <c r="I830" s="20"/>
      <c r="J830" s="20"/>
      <c r="K830" s="20"/>
      <c r="L830" s="20"/>
      <c r="M830" s="20"/>
      <c r="N830" s="20"/>
      <c r="O830" s="20"/>
      <c r="P830" s="20"/>
      <c r="Q830" s="16"/>
      <c r="R830" s="20"/>
      <c r="S830" s="20"/>
      <c r="T830" s="20"/>
      <c r="U830" s="17"/>
      <c r="V830" s="17"/>
      <c r="W830" s="17"/>
    </row>
    <row r="831" spans="1:23" s="2" customFormat="1" x14ac:dyDescent="0.25">
      <c r="A831" s="13" t="s">
        <v>62</v>
      </c>
      <c r="B831" s="14" t="s">
        <v>631</v>
      </c>
      <c r="C831" s="15">
        <f>SUM(C832:C832)</f>
        <v>1000</v>
      </c>
      <c r="D831" s="15">
        <f>SUM(D832:D832)</f>
        <v>1000</v>
      </c>
      <c r="E831" s="15">
        <v>0</v>
      </c>
      <c r="F831" s="15"/>
      <c r="G831" s="15"/>
      <c r="H831" s="15"/>
      <c r="I831" s="15"/>
      <c r="J831" s="15"/>
      <c r="K831" s="15"/>
      <c r="L831" s="15"/>
      <c r="M831" s="15"/>
      <c r="N831" s="15"/>
      <c r="O831" s="15"/>
      <c r="P831" s="15"/>
      <c r="Q831" s="16"/>
      <c r="R831" s="15"/>
      <c r="S831" s="15"/>
      <c r="T831" s="15"/>
      <c r="U831" s="17"/>
      <c r="V831" s="17"/>
      <c r="W831" s="17"/>
    </row>
    <row r="832" spans="1:23" s="2" customFormat="1" ht="32.25" customHeight="1" x14ac:dyDescent="0.25">
      <c r="A832" s="27" t="s">
        <v>38</v>
      </c>
      <c r="B832" s="58" t="s">
        <v>632</v>
      </c>
      <c r="C832" s="73">
        <v>1000</v>
      </c>
      <c r="D832" s="21">
        <v>1000</v>
      </c>
      <c r="E832" s="20"/>
      <c r="F832" s="20"/>
      <c r="G832" s="20"/>
      <c r="H832" s="20"/>
      <c r="I832" s="20"/>
      <c r="J832" s="20"/>
      <c r="K832" s="20"/>
      <c r="L832" s="20"/>
      <c r="M832" s="20"/>
      <c r="N832" s="20"/>
      <c r="O832" s="20"/>
      <c r="P832" s="20"/>
      <c r="Q832" s="16"/>
      <c r="R832" s="20"/>
      <c r="S832" s="20"/>
      <c r="T832" s="20"/>
      <c r="U832" s="174"/>
      <c r="V832" s="174"/>
      <c r="W832" s="174"/>
    </row>
    <row r="833" spans="1:23" s="2" customFormat="1" ht="32.25" customHeight="1" x14ac:dyDescent="0.25">
      <c r="A833" s="13" t="s">
        <v>93</v>
      </c>
      <c r="B833" s="14" t="s">
        <v>61</v>
      </c>
      <c r="C833" s="83">
        <f>SUM(C834:C851)</f>
        <v>25033</v>
      </c>
      <c r="D833" s="83">
        <f>SUM(D834:D851)</f>
        <v>25033</v>
      </c>
      <c r="E833" s="83">
        <v>0</v>
      </c>
      <c r="F833" s="83"/>
      <c r="G833" s="83"/>
      <c r="H833" s="83"/>
      <c r="I833" s="83"/>
      <c r="J833" s="83"/>
      <c r="K833" s="83"/>
      <c r="L833" s="83"/>
      <c r="M833" s="83"/>
      <c r="N833" s="83"/>
      <c r="O833" s="83"/>
      <c r="P833" s="83"/>
      <c r="Q833" s="46"/>
      <c r="R833" s="83"/>
      <c r="S833" s="83"/>
      <c r="T833" s="83"/>
      <c r="U833" s="174"/>
      <c r="V833" s="174"/>
      <c r="W833" s="174"/>
    </row>
    <row r="834" spans="1:23" s="2" customFormat="1" ht="32.25" customHeight="1" x14ac:dyDescent="0.25">
      <c r="A834" s="27" t="s">
        <v>38</v>
      </c>
      <c r="B834" s="19" t="s">
        <v>633</v>
      </c>
      <c r="C834" s="38">
        <v>1500</v>
      </c>
      <c r="D834" s="38">
        <v>1500</v>
      </c>
      <c r="E834" s="20"/>
      <c r="F834" s="20"/>
      <c r="G834" s="20"/>
      <c r="H834" s="20"/>
      <c r="I834" s="20"/>
      <c r="J834" s="20"/>
      <c r="K834" s="20"/>
      <c r="L834" s="20"/>
      <c r="M834" s="20"/>
      <c r="N834" s="20"/>
      <c r="O834" s="20"/>
      <c r="P834" s="20"/>
      <c r="Q834" s="46"/>
      <c r="R834" s="20"/>
      <c r="S834" s="20"/>
      <c r="T834" s="20"/>
      <c r="U834" s="174"/>
      <c r="V834" s="174"/>
      <c r="W834" s="174"/>
    </row>
    <row r="835" spans="1:23" s="2" customFormat="1" ht="32.25" customHeight="1" x14ac:dyDescent="0.25">
      <c r="A835" s="27" t="s">
        <v>39</v>
      </c>
      <c r="B835" s="19" t="s">
        <v>634</v>
      </c>
      <c r="C835" s="38">
        <v>1500</v>
      </c>
      <c r="D835" s="38">
        <v>1500</v>
      </c>
      <c r="E835" s="20"/>
      <c r="F835" s="20"/>
      <c r="G835" s="20"/>
      <c r="H835" s="20"/>
      <c r="I835" s="20"/>
      <c r="J835" s="20"/>
      <c r="K835" s="20"/>
      <c r="L835" s="20"/>
      <c r="M835" s="20"/>
      <c r="N835" s="20"/>
      <c r="O835" s="20"/>
      <c r="P835" s="20"/>
      <c r="Q835" s="46"/>
      <c r="R835" s="20"/>
      <c r="S835" s="20"/>
      <c r="T835" s="20"/>
      <c r="U835" s="174"/>
      <c r="V835" s="174"/>
      <c r="W835" s="174"/>
    </row>
    <row r="836" spans="1:23" s="2" customFormat="1" ht="32.25" customHeight="1" x14ac:dyDescent="0.25">
      <c r="A836" s="27" t="s">
        <v>41</v>
      </c>
      <c r="B836" s="19" t="s">
        <v>635</v>
      </c>
      <c r="C836" s="38">
        <v>1300</v>
      </c>
      <c r="D836" s="38">
        <v>1300</v>
      </c>
      <c r="E836" s="20"/>
      <c r="F836" s="20"/>
      <c r="G836" s="20"/>
      <c r="H836" s="20"/>
      <c r="I836" s="20"/>
      <c r="J836" s="20"/>
      <c r="K836" s="20"/>
      <c r="L836" s="20"/>
      <c r="M836" s="20"/>
      <c r="N836" s="20"/>
      <c r="O836" s="20"/>
      <c r="P836" s="20"/>
      <c r="Q836" s="46"/>
      <c r="R836" s="20"/>
      <c r="S836" s="20"/>
      <c r="T836" s="20"/>
      <c r="U836" s="174"/>
      <c r="V836" s="174"/>
      <c r="W836" s="174"/>
    </row>
    <row r="837" spans="1:23" s="2" customFormat="1" ht="32.25" customHeight="1" x14ac:dyDescent="0.25">
      <c r="A837" s="27" t="s">
        <v>42</v>
      </c>
      <c r="B837" s="19" t="s">
        <v>636</v>
      </c>
      <c r="C837" s="38">
        <v>1300</v>
      </c>
      <c r="D837" s="38">
        <v>1300</v>
      </c>
      <c r="E837" s="20"/>
      <c r="F837" s="20"/>
      <c r="G837" s="20"/>
      <c r="H837" s="20"/>
      <c r="I837" s="20"/>
      <c r="J837" s="20"/>
      <c r="K837" s="20"/>
      <c r="L837" s="20"/>
      <c r="M837" s="20"/>
      <c r="N837" s="20"/>
      <c r="O837" s="20"/>
      <c r="P837" s="20"/>
      <c r="Q837" s="46"/>
      <c r="R837" s="20"/>
      <c r="S837" s="20"/>
      <c r="T837" s="20"/>
      <c r="U837" s="174"/>
      <c r="V837" s="174"/>
      <c r="W837" s="174"/>
    </row>
    <row r="838" spans="1:23" s="2" customFormat="1" ht="32.25" customHeight="1" x14ac:dyDescent="0.25">
      <c r="A838" s="27" t="s">
        <v>43</v>
      </c>
      <c r="B838" s="16" t="s">
        <v>637</v>
      </c>
      <c r="C838" s="98">
        <v>1300</v>
      </c>
      <c r="D838" s="38">
        <v>1300</v>
      </c>
      <c r="E838" s="20"/>
      <c r="F838" s="20"/>
      <c r="G838" s="20"/>
      <c r="H838" s="20"/>
      <c r="I838" s="20"/>
      <c r="J838" s="20"/>
      <c r="K838" s="20"/>
      <c r="L838" s="20"/>
      <c r="M838" s="20"/>
      <c r="N838" s="20"/>
      <c r="O838" s="20"/>
      <c r="P838" s="20"/>
      <c r="Q838" s="46"/>
      <c r="R838" s="20"/>
      <c r="S838" s="20"/>
      <c r="T838" s="20"/>
      <c r="U838" s="174"/>
      <c r="V838" s="174"/>
      <c r="W838" s="174"/>
    </row>
    <row r="839" spans="1:23" s="2" customFormat="1" ht="32.25" customHeight="1" x14ac:dyDescent="0.25">
      <c r="A839" s="27" t="s">
        <v>45</v>
      </c>
      <c r="B839" s="19" t="s">
        <v>638</v>
      </c>
      <c r="C839" s="38">
        <v>1500</v>
      </c>
      <c r="D839" s="38">
        <v>1500</v>
      </c>
      <c r="E839" s="20"/>
      <c r="F839" s="20"/>
      <c r="G839" s="20"/>
      <c r="H839" s="20"/>
      <c r="I839" s="20"/>
      <c r="J839" s="20"/>
      <c r="K839" s="20"/>
      <c r="L839" s="20"/>
      <c r="M839" s="20"/>
      <c r="N839" s="20"/>
      <c r="O839" s="20"/>
      <c r="P839" s="20"/>
      <c r="Q839" s="46"/>
      <c r="R839" s="20"/>
      <c r="S839" s="20"/>
      <c r="T839" s="20"/>
      <c r="U839" s="174"/>
      <c r="V839" s="174"/>
      <c r="W839" s="174"/>
    </row>
    <row r="840" spans="1:23" s="2" customFormat="1" ht="32.25" customHeight="1" x14ac:dyDescent="0.25">
      <c r="A840" s="27" t="s">
        <v>47</v>
      </c>
      <c r="B840" s="19" t="s">
        <v>639</v>
      </c>
      <c r="C840" s="38">
        <v>1500</v>
      </c>
      <c r="D840" s="38">
        <v>1500</v>
      </c>
      <c r="E840" s="20"/>
      <c r="F840" s="20"/>
      <c r="G840" s="20"/>
      <c r="H840" s="20"/>
      <c r="I840" s="20"/>
      <c r="J840" s="20"/>
      <c r="K840" s="20"/>
      <c r="L840" s="20"/>
      <c r="M840" s="20"/>
      <c r="N840" s="20"/>
      <c r="O840" s="20"/>
      <c r="P840" s="20"/>
      <c r="Q840" s="46"/>
      <c r="R840" s="20"/>
      <c r="S840" s="20"/>
      <c r="T840" s="20"/>
      <c r="U840" s="174"/>
      <c r="V840" s="174"/>
      <c r="W840" s="174"/>
    </row>
    <row r="841" spans="1:23" s="2" customFormat="1" ht="39" customHeight="1" x14ac:dyDescent="0.25">
      <c r="A841" s="27" t="s">
        <v>67</v>
      </c>
      <c r="B841" s="19" t="s">
        <v>640</v>
      </c>
      <c r="C841" s="38">
        <v>1500</v>
      </c>
      <c r="D841" s="38">
        <v>1500</v>
      </c>
      <c r="E841" s="20"/>
      <c r="F841" s="20"/>
      <c r="G841" s="20"/>
      <c r="H841" s="20"/>
      <c r="I841" s="20"/>
      <c r="J841" s="20"/>
      <c r="K841" s="20"/>
      <c r="L841" s="20"/>
      <c r="M841" s="20"/>
      <c r="N841" s="20"/>
      <c r="O841" s="20"/>
      <c r="P841" s="20"/>
      <c r="Q841" s="46"/>
      <c r="R841" s="20"/>
      <c r="S841" s="20"/>
      <c r="T841" s="20"/>
      <c r="U841" s="174"/>
      <c r="V841" s="174"/>
      <c r="W841" s="174"/>
    </row>
    <row r="842" spans="1:23" s="2" customFormat="1" ht="32.25" customHeight="1" x14ac:dyDescent="0.25">
      <c r="A842" s="27" t="s">
        <v>95</v>
      </c>
      <c r="B842" s="19" t="s">
        <v>641</v>
      </c>
      <c r="C842" s="38">
        <v>1500</v>
      </c>
      <c r="D842" s="38">
        <v>1500</v>
      </c>
      <c r="E842" s="20"/>
      <c r="F842" s="20"/>
      <c r="G842" s="20"/>
      <c r="H842" s="20"/>
      <c r="I842" s="20"/>
      <c r="J842" s="20"/>
      <c r="K842" s="20"/>
      <c r="L842" s="20"/>
      <c r="M842" s="20"/>
      <c r="N842" s="20"/>
      <c r="O842" s="20"/>
      <c r="P842" s="20"/>
      <c r="Q842" s="46"/>
      <c r="R842" s="20"/>
      <c r="S842" s="20"/>
      <c r="T842" s="20"/>
      <c r="U842" s="174"/>
      <c r="V842" s="174"/>
      <c r="W842" s="174"/>
    </row>
    <row r="843" spans="1:23" s="2" customFormat="1" ht="32.25" customHeight="1" x14ac:dyDescent="0.25">
      <c r="A843" s="27" t="s">
        <v>96</v>
      </c>
      <c r="B843" s="19" t="s">
        <v>642</v>
      </c>
      <c r="C843" s="38">
        <v>1500</v>
      </c>
      <c r="D843" s="38">
        <v>1500</v>
      </c>
      <c r="E843" s="20"/>
      <c r="F843" s="20"/>
      <c r="G843" s="20"/>
      <c r="H843" s="20"/>
      <c r="I843" s="20"/>
      <c r="J843" s="20"/>
      <c r="K843" s="20"/>
      <c r="L843" s="20"/>
      <c r="M843" s="20"/>
      <c r="N843" s="20"/>
      <c r="O843" s="20"/>
      <c r="P843" s="20"/>
      <c r="Q843" s="46"/>
      <c r="R843" s="20"/>
      <c r="S843" s="20"/>
      <c r="T843" s="20"/>
      <c r="U843" s="174"/>
      <c r="V843" s="174"/>
      <c r="W843" s="174"/>
    </row>
    <row r="844" spans="1:23" s="2" customFormat="1" ht="32.25" customHeight="1" x14ac:dyDescent="0.25">
      <c r="A844" s="27" t="s">
        <v>97</v>
      </c>
      <c r="B844" s="19" t="s">
        <v>643</v>
      </c>
      <c r="C844" s="38">
        <v>1500</v>
      </c>
      <c r="D844" s="38">
        <v>1500</v>
      </c>
      <c r="E844" s="20"/>
      <c r="F844" s="20"/>
      <c r="G844" s="20"/>
      <c r="H844" s="20"/>
      <c r="I844" s="20"/>
      <c r="J844" s="20"/>
      <c r="K844" s="20"/>
      <c r="L844" s="20"/>
      <c r="M844" s="20"/>
      <c r="N844" s="20"/>
      <c r="O844" s="20"/>
      <c r="P844" s="20"/>
      <c r="Q844" s="46"/>
      <c r="R844" s="20"/>
      <c r="S844" s="20"/>
      <c r="T844" s="20"/>
      <c r="U844" s="174"/>
      <c r="V844" s="174"/>
      <c r="W844" s="174"/>
    </row>
    <row r="845" spans="1:23" s="2" customFormat="1" ht="32.25" customHeight="1" x14ac:dyDescent="0.25">
      <c r="A845" s="27" t="s">
        <v>98</v>
      </c>
      <c r="B845" s="19" t="s">
        <v>644</v>
      </c>
      <c r="C845" s="38">
        <v>1500</v>
      </c>
      <c r="D845" s="38">
        <v>1500</v>
      </c>
      <c r="E845" s="20"/>
      <c r="F845" s="20"/>
      <c r="G845" s="20"/>
      <c r="H845" s="20"/>
      <c r="I845" s="20"/>
      <c r="J845" s="20"/>
      <c r="K845" s="20"/>
      <c r="L845" s="20"/>
      <c r="M845" s="20"/>
      <c r="N845" s="20"/>
      <c r="O845" s="20"/>
      <c r="P845" s="20"/>
      <c r="Q845" s="46"/>
      <c r="R845" s="20"/>
      <c r="S845" s="20"/>
      <c r="T845" s="20"/>
      <c r="U845" s="174"/>
      <c r="V845" s="174"/>
      <c r="W845" s="174"/>
    </row>
    <row r="846" spans="1:23" s="2" customFormat="1" ht="32.25" customHeight="1" x14ac:dyDescent="0.25">
      <c r="A846" s="27" t="s">
        <v>99</v>
      </c>
      <c r="B846" s="19" t="s">
        <v>645</v>
      </c>
      <c r="C846" s="38">
        <v>1500</v>
      </c>
      <c r="D846" s="38">
        <v>1500</v>
      </c>
      <c r="E846" s="20"/>
      <c r="F846" s="20"/>
      <c r="G846" s="20"/>
      <c r="H846" s="20"/>
      <c r="I846" s="20"/>
      <c r="J846" s="20"/>
      <c r="K846" s="20"/>
      <c r="L846" s="20"/>
      <c r="M846" s="20"/>
      <c r="N846" s="20"/>
      <c r="O846" s="20"/>
      <c r="P846" s="20"/>
      <c r="Q846" s="46"/>
      <c r="R846" s="20"/>
      <c r="S846" s="20"/>
      <c r="T846" s="20"/>
      <c r="U846" s="174"/>
      <c r="V846" s="174"/>
      <c r="W846" s="174"/>
    </row>
    <row r="847" spans="1:23" s="2" customFormat="1" ht="32.25" customHeight="1" x14ac:dyDescent="0.25">
      <c r="A847" s="27" t="s">
        <v>100</v>
      </c>
      <c r="B847" s="19" t="s">
        <v>646</v>
      </c>
      <c r="C847" s="38">
        <v>1500</v>
      </c>
      <c r="D847" s="38">
        <v>1500</v>
      </c>
      <c r="E847" s="20"/>
      <c r="F847" s="20"/>
      <c r="G847" s="20"/>
      <c r="H847" s="20"/>
      <c r="I847" s="20"/>
      <c r="J847" s="20"/>
      <c r="K847" s="20"/>
      <c r="L847" s="20"/>
      <c r="M847" s="20"/>
      <c r="N847" s="20"/>
      <c r="O847" s="20"/>
      <c r="P847" s="20"/>
      <c r="Q847" s="46"/>
      <c r="R847" s="20"/>
      <c r="S847" s="20"/>
      <c r="T847" s="20"/>
      <c r="U847" s="174"/>
      <c r="V847" s="174"/>
      <c r="W847" s="174"/>
    </row>
    <row r="848" spans="1:23" s="2" customFormat="1" ht="32.25" customHeight="1" x14ac:dyDescent="0.25">
      <c r="A848" s="27" t="s">
        <v>101</v>
      </c>
      <c r="B848" s="19" t="s">
        <v>647</v>
      </c>
      <c r="C848" s="38">
        <v>800</v>
      </c>
      <c r="D848" s="38">
        <v>800</v>
      </c>
      <c r="E848" s="20"/>
      <c r="F848" s="20"/>
      <c r="G848" s="20"/>
      <c r="H848" s="20"/>
      <c r="I848" s="20"/>
      <c r="J848" s="20"/>
      <c r="K848" s="20"/>
      <c r="L848" s="20"/>
      <c r="M848" s="20"/>
      <c r="N848" s="20"/>
      <c r="O848" s="20"/>
      <c r="P848" s="20"/>
      <c r="Q848" s="46"/>
      <c r="R848" s="20"/>
      <c r="S848" s="20"/>
      <c r="T848" s="20"/>
      <c r="U848" s="174"/>
      <c r="V848" s="174"/>
      <c r="W848" s="174"/>
    </row>
    <row r="849" spans="1:25" s="2" customFormat="1" ht="32.25" customHeight="1" x14ac:dyDescent="0.25">
      <c r="A849" s="27" t="s">
        <v>102</v>
      </c>
      <c r="B849" s="19" t="s">
        <v>648</v>
      </c>
      <c r="C849" s="38">
        <v>1333</v>
      </c>
      <c r="D849" s="38">
        <f>1500-167</f>
        <v>1333</v>
      </c>
      <c r="E849" s="20"/>
      <c r="F849" s="20"/>
      <c r="G849" s="20"/>
      <c r="H849" s="20"/>
      <c r="I849" s="20"/>
      <c r="J849" s="20"/>
      <c r="K849" s="20"/>
      <c r="L849" s="20"/>
      <c r="M849" s="20"/>
      <c r="N849" s="20"/>
      <c r="O849" s="20"/>
      <c r="P849" s="20"/>
      <c r="Q849" s="46"/>
      <c r="R849" s="20"/>
      <c r="S849" s="20"/>
      <c r="T849" s="20"/>
      <c r="U849" s="174"/>
      <c r="V849" s="174"/>
      <c r="W849" s="174"/>
    </row>
    <row r="850" spans="1:25" s="2" customFormat="1" ht="32.25" customHeight="1" x14ac:dyDescent="0.25">
      <c r="A850" s="27" t="s">
        <v>103</v>
      </c>
      <c r="B850" s="19" t="s">
        <v>649</v>
      </c>
      <c r="C850" s="38">
        <v>1500</v>
      </c>
      <c r="D850" s="38">
        <v>1500</v>
      </c>
      <c r="E850" s="20"/>
      <c r="F850" s="20"/>
      <c r="G850" s="20"/>
      <c r="H850" s="20"/>
      <c r="I850" s="20"/>
      <c r="J850" s="20"/>
      <c r="K850" s="20"/>
      <c r="L850" s="20"/>
      <c r="M850" s="20"/>
      <c r="N850" s="20"/>
      <c r="O850" s="20"/>
      <c r="P850" s="20"/>
      <c r="Q850" s="46"/>
      <c r="R850" s="20"/>
      <c r="S850" s="20"/>
      <c r="T850" s="20"/>
      <c r="U850" s="174"/>
      <c r="V850" s="174"/>
      <c r="W850" s="174"/>
    </row>
    <row r="851" spans="1:25" s="2" customFormat="1" ht="32.25" customHeight="1" x14ac:dyDescent="0.25">
      <c r="A851" s="27" t="s">
        <v>220</v>
      </c>
      <c r="B851" s="58" t="s">
        <v>650</v>
      </c>
      <c r="C851" s="98">
        <v>1000</v>
      </c>
      <c r="D851" s="38">
        <v>1000</v>
      </c>
      <c r="E851" s="20"/>
      <c r="F851" s="20"/>
      <c r="G851" s="20"/>
      <c r="H851" s="20"/>
      <c r="I851" s="20"/>
      <c r="J851" s="20"/>
      <c r="K851" s="20"/>
      <c r="L851" s="20"/>
      <c r="M851" s="20"/>
      <c r="N851" s="20"/>
      <c r="O851" s="20"/>
      <c r="P851" s="20"/>
      <c r="Q851" s="46"/>
      <c r="R851" s="20"/>
      <c r="S851" s="20"/>
      <c r="T851" s="20"/>
      <c r="U851" s="174"/>
      <c r="V851" s="174"/>
      <c r="W851" s="174"/>
    </row>
    <row r="852" spans="1:25" s="2" customFormat="1" ht="45.75" customHeight="1" x14ac:dyDescent="0.25">
      <c r="A852" s="13" t="s">
        <v>94</v>
      </c>
      <c r="B852" s="14" t="s">
        <v>56</v>
      </c>
      <c r="C852" s="15">
        <f>SUM(C853:C853)</f>
        <v>16500</v>
      </c>
      <c r="D852" s="15">
        <f>SUM(D853:D853)</f>
        <v>16500</v>
      </c>
      <c r="E852" s="15">
        <f>SUM(E853:E853)</f>
        <v>0</v>
      </c>
      <c r="F852" s="15">
        <f>SUM(F853:F853)</f>
        <v>5200</v>
      </c>
      <c r="G852" s="15"/>
      <c r="H852" s="15"/>
      <c r="I852" s="15"/>
      <c r="J852" s="15"/>
      <c r="K852" s="15"/>
      <c r="L852" s="15"/>
      <c r="M852" s="15"/>
      <c r="N852" s="15"/>
      <c r="O852" s="15"/>
      <c r="P852" s="15"/>
      <c r="Q852" s="46"/>
      <c r="R852" s="15"/>
      <c r="S852" s="15"/>
      <c r="T852" s="15"/>
      <c r="U852" s="17"/>
      <c r="V852" s="17"/>
      <c r="W852" s="17"/>
    </row>
    <row r="853" spans="1:25" s="2" customFormat="1" ht="45.75" customHeight="1" x14ac:dyDescent="0.25">
      <c r="A853" s="27" t="s">
        <v>38</v>
      </c>
      <c r="B853" s="23" t="s">
        <v>652</v>
      </c>
      <c r="C853" s="20">
        <v>16500</v>
      </c>
      <c r="D853" s="20">
        <v>16500</v>
      </c>
      <c r="E853" s="20"/>
      <c r="F853" s="99">
        <v>5200</v>
      </c>
      <c r="G853" s="99"/>
      <c r="H853" s="99"/>
      <c r="I853" s="99"/>
      <c r="J853" s="99"/>
      <c r="K853" s="99"/>
      <c r="L853" s="99"/>
      <c r="M853" s="99"/>
      <c r="N853" s="99"/>
      <c r="O853" s="99"/>
      <c r="P853" s="99"/>
      <c r="Q853" s="250"/>
      <c r="R853" s="99"/>
      <c r="S853" s="99"/>
      <c r="T853" s="99"/>
    </row>
    <row r="854" spans="1:25" s="155" customFormat="1" ht="33" customHeight="1" x14ac:dyDescent="0.25">
      <c r="A854" s="13" t="s">
        <v>104</v>
      </c>
      <c r="B854" s="14" t="s">
        <v>105</v>
      </c>
      <c r="C854" s="29">
        <v>0</v>
      </c>
      <c r="D854" s="20"/>
      <c r="E854" s="20"/>
      <c r="F854" s="20"/>
      <c r="G854" s="20"/>
      <c r="H854" s="20"/>
      <c r="I854" s="20"/>
      <c r="J854" s="20"/>
      <c r="K854" s="20"/>
      <c r="L854" s="20"/>
      <c r="M854" s="20"/>
      <c r="N854" s="20"/>
      <c r="O854" s="20"/>
      <c r="P854" s="20"/>
      <c r="Q854" s="16"/>
      <c r="R854" s="20"/>
      <c r="S854" s="20"/>
      <c r="T854" s="20"/>
      <c r="U854" s="154"/>
      <c r="V854" s="154"/>
      <c r="W854" s="154"/>
    </row>
    <row r="855" spans="1:25" s="2" customFormat="1" ht="33" customHeight="1" x14ac:dyDescent="0.25">
      <c r="A855" s="13" t="s">
        <v>106</v>
      </c>
      <c r="B855" s="14" t="s">
        <v>58</v>
      </c>
      <c r="C855" s="15">
        <f>SUM(C856:C856)</f>
        <v>10500</v>
      </c>
      <c r="D855" s="15">
        <f>SUM(D856:D856)</f>
        <v>5700</v>
      </c>
      <c r="E855" s="15">
        <v>0</v>
      </c>
      <c r="F855" s="15"/>
      <c r="G855" s="15"/>
      <c r="H855" s="15"/>
      <c r="I855" s="15"/>
      <c r="J855" s="15"/>
      <c r="K855" s="15"/>
      <c r="L855" s="15"/>
      <c r="M855" s="15"/>
      <c r="N855" s="15"/>
      <c r="O855" s="15"/>
      <c r="P855" s="15"/>
      <c r="Q855" s="44"/>
      <c r="R855" s="15"/>
      <c r="S855" s="15"/>
      <c r="T855" s="15"/>
      <c r="U855" s="17"/>
      <c r="V855" s="17"/>
      <c r="W855" s="17"/>
    </row>
    <row r="856" spans="1:25" s="2" customFormat="1" ht="33" customHeight="1" x14ac:dyDescent="0.25">
      <c r="A856" s="27" t="s">
        <v>38</v>
      </c>
      <c r="B856" s="19" t="s">
        <v>653</v>
      </c>
      <c r="C856" s="30">
        <v>10500</v>
      </c>
      <c r="D856" s="20">
        <v>5700</v>
      </c>
      <c r="E856" s="20"/>
      <c r="F856" s="20"/>
      <c r="G856" s="20"/>
      <c r="H856" s="20"/>
      <c r="I856" s="20"/>
      <c r="J856" s="20"/>
      <c r="K856" s="20"/>
      <c r="L856" s="20"/>
      <c r="M856" s="20"/>
      <c r="N856" s="20"/>
      <c r="O856" s="20"/>
      <c r="P856" s="20"/>
      <c r="Q856" s="16"/>
      <c r="R856" s="20"/>
      <c r="S856" s="20"/>
      <c r="T856" s="20"/>
      <c r="U856" s="17"/>
      <c r="V856" s="17"/>
      <c r="W856" s="17"/>
    </row>
    <row r="857" spans="1:25" s="2" customFormat="1" ht="70.5" customHeight="1" x14ac:dyDescent="0.25">
      <c r="A857" s="49" t="s">
        <v>51</v>
      </c>
      <c r="B857" s="49" t="s">
        <v>70</v>
      </c>
      <c r="C857" s="49">
        <f>C858+C868</f>
        <v>91827</v>
      </c>
      <c r="D857" s="49">
        <f>D858+D868</f>
        <v>91827</v>
      </c>
      <c r="E857" s="49">
        <f>E858+E868</f>
        <v>0</v>
      </c>
      <c r="F857" s="49">
        <f>F858+F868</f>
        <v>12000</v>
      </c>
      <c r="G857" s="49"/>
      <c r="H857" s="49"/>
      <c r="I857" s="49"/>
      <c r="J857" s="49"/>
      <c r="K857" s="49"/>
      <c r="L857" s="49"/>
      <c r="M857" s="49"/>
      <c r="N857" s="49"/>
      <c r="O857" s="49"/>
      <c r="P857" s="49"/>
      <c r="Q857" s="49"/>
      <c r="R857" s="29"/>
      <c r="S857" s="29"/>
      <c r="T857" s="29"/>
      <c r="U857" s="17"/>
      <c r="V857" s="17"/>
      <c r="W857" s="17"/>
    </row>
    <row r="858" spans="1:25" s="2" customFormat="1" ht="40.5" customHeight="1" x14ac:dyDescent="0.25">
      <c r="A858" s="13" t="s">
        <v>53</v>
      </c>
      <c r="B858" s="14" t="s">
        <v>107</v>
      </c>
      <c r="C858" s="15">
        <f>SUM(C859:C867)</f>
        <v>91827</v>
      </c>
      <c r="D858" s="15">
        <f>SUM(D859:D867)</f>
        <v>91827</v>
      </c>
      <c r="E858" s="15">
        <f>SUM(E859:E867)</f>
        <v>0</v>
      </c>
      <c r="F858" s="15">
        <f>SUM(F859:F867)</f>
        <v>12000</v>
      </c>
      <c r="G858" s="15"/>
      <c r="H858" s="15"/>
      <c r="I858" s="15"/>
      <c r="J858" s="15"/>
      <c r="K858" s="15"/>
      <c r="L858" s="15"/>
      <c r="M858" s="15"/>
      <c r="N858" s="15"/>
      <c r="O858" s="15"/>
      <c r="P858" s="15"/>
      <c r="Q858" s="16"/>
      <c r="R858" s="15"/>
      <c r="S858" s="15"/>
      <c r="T858" s="15"/>
      <c r="U858" s="17"/>
      <c r="V858" s="17"/>
      <c r="W858" s="17"/>
    </row>
    <row r="859" spans="1:25" s="2" customFormat="1" ht="25.5" x14ac:dyDescent="0.25">
      <c r="A859" s="18">
        <v>1</v>
      </c>
      <c r="B859" s="19" t="s">
        <v>654</v>
      </c>
      <c r="C859" s="73">
        <v>12835</v>
      </c>
      <c r="D859" s="101">
        <v>12835</v>
      </c>
      <c r="E859" s="20"/>
      <c r="F859" s="99">
        <v>5600</v>
      </c>
      <c r="G859" s="99"/>
      <c r="H859" s="99"/>
      <c r="I859" s="99"/>
      <c r="J859" s="99"/>
      <c r="K859" s="99"/>
      <c r="L859" s="99"/>
      <c r="M859" s="99"/>
      <c r="N859" s="99"/>
      <c r="O859" s="99"/>
      <c r="P859" s="99"/>
      <c r="Q859" s="478"/>
      <c r="R859" s="99"/>
      <c r="S859" s="99"/>
      <c r="T859" s="99"/>
      <c r="U859" s="17"/>
      <c r="V859" s="17"/>
      <c r="W859" s="17"/>
    </row>
    <row r="860" spans="1:25" s="2" customFormat="1" ht="33" customHeight="1" x14ac:dyDescent="0.25">
      <c r="A860" s="18">
        <v>2</v>
      </c>
      <c r="B860" s="23" t="s">
        <v>655</v>
      </c>
      <c r="C860" s="73">
        <v>13200</v>
      </c>
      <c r="D860" s="101">
        <v>13200</v>
      </c>
      <c r="E860" s="20"/>
      <c r="F860" s="102">
        <v>6400</v>
      </c>
      <c r="G860" s="102"/>
      <c r="H860" s="102"/>
      <c r="I860" s="102"/>
      <c r="J860" s="102"/>
      <c r="K860" s="102"/>
      <c r="L860" s="102"/>
      <c r="M860" s="102"/>
      <c r="N860" s="102"/>
      <c r="O860" s="102"/>
      <c r="P860" s="102"/>
      <c r="Q860" s="485"/>
      <c r="R860" s="102"/>
      <c r="S860" s="102"/>
      <c r="T860" s="102"/>
      <c r="U860" s="17"/>
      <c r="V860" s="17"/>
      <c r="W860" s="17"/>
    </row>
    <row r="861" spans="1:25" s="2" customFormat="1" x14ac:dyDescent="0.25">
      <c r="A861" s="18">
        <v>3</v>
      </c>
      <c r="B861" s="19" t="s">
        <v>656</v>
      </c>
      <c r="C861" s="73">
        <v>3960</v>
      </c>
      <c r="D861" s="101">
        <v>3960</v>
      </c>
      <c r="E861" s="29"/>
      <c r="F861" s="29"/>
      <c r="G861" s="29"/>
      <c r="H861" s="29"/>
      <c r="I861" s="29"/>
      <c r="J861" s="29"/>
      <c r="K861" s="29"/>
      <c r="L861" s="29"/>
      <c r="M861" s="29"/>
      <c r="N861" s="29"/>
      <c r="O861" s="29"/>
      <c r="P861" s="29"/>
      <c r="Q861" s="16"/>
      <c r="R861" s="29"/>
      <c r="S861" s="29"/>
      <c r="T861" s="29"/>
      <c r="U861" s="17"/>
      <c r="V861" s="17"/>
      <c r="W861" s="17"/>
    </row>
    <row r="862" spans="1:25" s="2" customFormat="1" ht="38.25" customHeight="1" x14ac:dyDescent="0.25">
      <c r="A862" s="18">
        <v>4</v>
      </c>
      <c r="B862" s="23" t="s">
        <v>657</v>
      </c>
      <c r="C862" s="73">
        <v>11110</v>
      </c>
      <c r="D862" s="101">
        <v>11110</v>
      </c>
      <c r="E862" s="20"/>
      <c r="F862" s="20"/>
      <c r="G862" s="20"/>
      <c r="H862" s="20"/>
      <c r="I862" s="20"/>
      <c r="J862" s="20"/>
      <c r="K862" s="20"/>
      <c r="L862" s="20"/>
      <c r="M862" s="20"/>
      <c r="N862" s="20"/>
      <c r="O862" s="20"/>
      <c r="P862" s="20"/>
      <c r="Q862" s="16"/>
      <c r="R862" s="20"/>
      <c r="S862" s="20"/>
      <c r="T862" s="20"/>
      <c r="U862" s="17"/>
      <c r="V862" s="17"/>
      <c r="W862" s="17"/>
    </row>
    <row r="863" spans="1:25" s="2" customFormat="1" ht="25.5" x14ac:dyDescent="0.25">
      <c r="A863" s="18">
        <v>5</v>
      </c>
      <c r="B863" s="23" t="s">
        <v>658</v>
      </c>
      <c r="C863" s="73">
        <v>7755</v>
      </c>
      <c r="D863" s="101">
        <v>7755</v>
      </c>
      <c r="E863" s="20"/>
      <c r="F863" s="20"/>
      <c r="G863" s="20"/>
      <c r="H863" s="20"/>
      <c r="I863" s="20"/>
      <c r="J863" s="20"/>
      <c r="K863" s="20"/>
      <c r="L863" s="20"/>
      <c r="M863" s="20"/>
      <c r="N863" s="20"/>
      <c r="O863" s="20"/>
      <c r="P863" s="20"/>
      <c r="Q863" s="16"/>
      <c r="R863" s="20"/>
      <c r="S863" s="20"/>
      <c r="T863" s="20"/>
      <c r="U863" s="17"/>
      <c r="V863" s="17"/>
      <c r="W863" s="17">
        <f>D857</f>
        <v>91827</v>
      </c>
      <c r="Y863" s="2">
        <f>D863-14750</f>
        <v>-6995</v>
      </c>
    </row>
    <row r="864" spans="1:25" s="2" customFormat="1" ht="25.5" x14ac:dyDescent="0.25">
      <c r="A864" s="18">
        <v>6</v>
      </c>
      <c r="B864" s="23" t="s">
        <v>659</v>
      </c>
      <c r="C864" s="73">
        <v>7755</v>
      </c>
      <c r="D864" s="101">
        <v>7755</v>
      </c>
      <c r="E864" s="20"/>
      <c r="F864" s="20"/>
      <c r="G864" s="20"/>
      <c r="H864" s="20"/>
      <c r="I864" s="20"/>
      <c r="J864" s="20"/>
      <c r="K864" s="20"/>
      <c r="L864" s="20"/>
      <c r="M864" s="20"/>
      <c r="N864" s="20"/>
      <c r="O864" s="20"/>
      <c r="P864" s="20"/>
      <c r="Q864" s="16"/>
      <c r="R864" s="20"/>
      <c r="S864" s="20"/>
      <c r="T864" s="20"/>
      <c r="U864" s="17"/>
      <c r="V864" s="17"/>
      <c r="W864" s="17"/>
    </row>
    <row r="865" spans="1:24" s="2" customFormat="1" ht="40.5" customHeight="1" x14ac:dyDescent="0.25">
      <c r="A865" s="18">
        <v>7</v>
      </c>
      <c r="B865" s="23" t="s">
        <v>660</v>
      </c>
      <c r="C865" s="73">
        <v>7755</v>
      </c>
      <c r="D865" s="101">
        <v>7755</v>
      </c>
      <c r="E865" s="20"/>
      <c r="F865" s="20"/>
      <c r="G865" s="20"/>
      <c r="H865" s="20"/>
      <c r="I865" s="20"/>
      <c r="J865" s="20"/>
      <c r="K865" s="20"/>
      <c r="L865" s="20"/>
      <c r="M865" s="20"/>
      <c r="N865" s="20"/>
      <c r="O865" s="20"/>
      <c r="P865" s="20"/>
      <c r="Q865" s="16"/>
      <c r="R865" s="20"/>
      <c r="S865" s="20"/>
      <c r="T865" s="20"/>
      <c r="U865" s="17"/>
      <c r="V865" s="17"/>
      <c r="W865" s="17"/>
      <c r="X865" s="2">
        <f>W863-73500</f>
        <v>18327</v>
      </c>
    </row>
    <row r="866" spans="1:24" s="2" customFormat="1" ht="40.5" customHeight="1" x14ac:dyDescent="0.25">
      <c r="A866" s="18">
        <v>8</v>
      </c>
      <c r="B866" s="23" t="s">
        <v>661</v>
      </c>
      <c r="C866" s="73">
        <v>9130</v>
      </c>
      <c r="D866" s="101">
        <v>9130</v>
      </c>
      <c r="E866" s="20"/>
      <c r="F866" s="20"/>
      <c r="G866" s="20"/>
      <c r="H866" s="20"/>
      <c r="I866" s="20"/>
      <c r="J866" s="20"/>
      <c r="K866" s="20"/>
      <c r="L866" s="20"/>
      <c r="M866" s="20"/>
      <c r="N866" s="20"/>
      <c r="O866" s="20"/>
      <c r="P866" s="20"/>
      <c r="Q866" s="16"/>
      <c r="R866" s="20"/>
      <c r="S866" s="20"/>
      <c r="T866" s="20"/>
      <c r="U866" s="17"/>
      <c r="V866" s="17"/>
      <c r="W866" s="17"/>
    </row>
    <row r="867" spans="1:24" s="2" customFormat="1" ht="40.5" customHeight="1" x14ac:dyDescent="0.25">
      <c r="A867" s="103">
        <v>1</v>
      </c>
      <c r="B867" s="23" t="s">
        <v>662</v>
      </c>
      <c r="C867" s="101">
        <v>18327</v>
      </c>
      <c r="D867" s="101">
        <v>18327</v>
      </c>
      <c r="E867" s="20"/>
      <c r="F867" s="20"/>
      <c r="G867" s="20"/>
      <c r="H867" s="20"/>
      <c r="I867" s="20"/>
      <c r="J867" s="20"/>
      <c r="K867" s="20"/>
      <c r="L867" s="20"/>
      <c r="M867" s="20"/>
      <c r="N867" s="20"/>
      <c r="O867" s="20"/>
      <c r="P867" s="20"/>
      <c r="Q867" s="16"/>
      <c r="R867" s="20"/>
      <c r="S867" s="20"/>
      <c r="T867" s="20"/>
      <c r="U867" s="17"/>
      <c r="V867" s="17"/>
      <c r="W867" s="17"/>
    </row>
    <row r="868" spans="1:24" s="2" customFormat="1" ht="44.25" customHeight="1" x14ac:dyDescent="0.25">
      <c r="A868" s="13" t="s">
        <v>55</v>
      </c>
      <c r="B868" s="14" t="s">
        <v>116</v>
      </c>
      <c r="C868" s="29">
        <v>0</v>
      </c>
      <c r="D868" s="20"/>
      <c r="E868" s="20"/>
      <c r="F868" s="20"/>
      <c r="G868" s="20"/>
      <c r="H868" s="20"/>
      <c r="I868" s="20"/>
      <c r="J868" s="20"/>
      <c r="K868" s="20"/>
      <c r="L868" s="20"/>
      <c r="M868" s="20"/>
      <c r="N868" s="20"/>
      <c r="O868" s="20"/>
      <c r="P868" s="20"/>
      <c r="Q868" s="16"/>
      <c r="R868" s="20"/>
      <c r="S868" s="20"/>
      <c r="T868" s="20"/>
      <c r="U868" s="17"/>
      <c r="V868" s="17"/>
      <c r="W868" s="17"/>
    </row>
    <row r="869" spans="1:24" s="2" customFormat="1" ht="70.5" customHeight="1" x14ac:dyDescent="0.25">
      <c r="A869" s="49" t="s">
        <v>51</v>
      </c>
      <c r="B869" s="49" t="s">
        <v>502</v>
      </c>
      <c r="C869" s="49">
        <v>4462</v>
      </c>
      <c r="D869" s="49">
        <v>4462</v>
      </c>
      <c r="E869" s="49"/>
      <c r="F869" s="49"/>
      <c r="G869" s="49"/>
      <c r="H869" s="49"/>
      <c r="I869" s="49"/>
      <c r="J869" s="49"/>
      <c r="K869" s="49"/>
      <c r="L869" s="49"/>
      <c r="M869" s="49"/>
      <c r="N869" s="49"/>
      <c r="O869" s="49"/>
      <c r="P869" s="49"/>
      <c r="Q869" s="49"/>
      <c r="R869" s="29"/>
      <c r="S869" s="29"/>
      <c r="T869" s="29"/>
      <c r="U869" s="17"/>
      <c r="V869" s="17"/>
      <c r="W869" s="17"/>
    </row>
    <row r="870" spans="1:24" s="2" customFormat="1" ht="70.5" customHeight="1" x14ac:dyDescent="0.25">
      <c r="A870" s="49" t="s">
        <v>69</v>
      </c>
      <c r="B870" s="49" t="s">
        <v>73</v>
      </c>
      <c r="C870" s="49">
        <f t="shared" ref="C870:D870" si="74">C871</f>
        <v>0</v>
      </c>
      <c r="D870" s="49">
        <f t="shared" si="74"/>
        <v>0</v>
      </c>
      <c r="E870" s="49">
        <v>0</v>
      </c>
      <c r="F870" s="49"/>
      <c r="G870" s="49"/>
      <c r="H870" s="49"/>
      <c r="I870" s="49"/>
      <c r="J870" s="49"/>
      <c r="K870" s="49"/>
      <c r="L870" s="49"/>
      <c r="M870" s="49"/>
      <c r="N870" s="49"/>
      <c r="O870" s="49"/>
      <c r="P870" s="49"/>
      <c r="Q870" s="49"/>
      <c r="R870" s="29"/>
      <c r="S870" s="29"/>
      <c r="T870" s="29"/>
      <c r="U870" s="17"/>
      <c r="V870" s="17"/>
      <c r="W870" s="17"/>
    </row>
    <row r="871" spans="1:24" s="2" customFormat="1" ht="56.25" customHeight="1" x14ac:dyDescent="0.25">
      <c r="A871" s="13" t="s">
        <v>167</v>
      </c>
      <c r="B871" s="14" t="s">
        <v>168</v>
      </c>
      <c r="C871" s="15"/>
      <c r="D871" s="15"/>
      <c r="E871" s="15">
        <v>0</v>
      </c>
      <c r="F871" s="15"/>
      <c r="G871" s="15"/>
      <c r="H871" s="15"/>
      <c r="I871" s="15"/>
      <c r="J871" s="15"/>
      <c r="K871" s="15"/>
      <c r="L871" s="15"/>
      <c r="M871" s="15"/>
      <c r="N871" s="15"/>
      <c r="O871" s="15"/>
      <c r="P871" s="15"/>
      <c r="Q871" s="16"/>
      <c r="R871" s="15"/>
      <c r="S871" s="15"/>
      <c r="T871" s="15"/>
      <c r="U871" s="17"/>
      <c r="V871" s="17"/>
      <c r="W871" s="17"/>
    </row>
    <row r="872" spans="1:24" s="2" customFormat="1" ht="70.5" customHeight="1" x14ac:dyDescent="0.25">
      <c r="A872" s="49" t="s">
        <v>71</v>
      </c>
      <c r="B872" s="49" t="s">
        <v>75</v>
      </c>
      <c r="C872" s="49"/>
      <c r="D872" s="49"/>
      <c r="E872" s="49"/>
      <c r="F872" s="49"/>
      <c r="G872" s="49"/>
      <c r="H872" s="49"/>
      <c r="I872" s="49"/>
      <c r="J872" s="49"/>
      <c r="K872" s="49"/>
      <c r="L872" s="49"/>
      <c r="M872" s="49"/>
      <c r="N872" s="49"/>
      <c r="O872" s="49"/>
      <c r="P872" s="49"/>
      <c r="Q872" s="49"/>
      <c r="R872" s="29"/>
      <c r="S872" s="29"/>
      <c r="T872" s="29"/>
      <c r="U872" s="17"/>
      <c r="V872" s="17"/>
      <c r="W872" s="17"/>
    </row>
    <row r="873" spans="1:24" s="1" customFormat="1" ht="37.5" customHeight="1" x14ac:dyDescent="0.25">
      <c r="A873" s="104" t="s">
        <v>663</v>
      </c>
      <c r="B873" s="225" t="s">
        <v>27</v>
      </c>
      <c r="C873" s="71">
        <f t="shared" ref="C873:P873" si="75">C874+C881+C882+C927+C939+C941+C938</f>
        <v>334078</v>
      </c>
      <c r="D873" s="71">
        <f t="shared" si="75"/>
        <v>332457</v>
      </c>
      <c r="E873" s="71">
        <f t="shared" si="75"/>
        <v>0</v>
      </c>
      <c r="F873" s="71">
        <f t="shared" si="75"/>
        <v>28100</v>
      </c>
      <c r="G873" s="71">
        <f t="shared" si="75"/>
        <v>0</v>
      </c>
      <c r="H873" s="71">
        <f t="shared" si="75"/>
        <v>0</v>
      </c>
      <c r="I873" s="71">
        <f t="shared" si="75"/>
        <v>0</v>
      </c>
      <c r="J873" s="71">
        <f t="shared" si="75"/>
        <v>0</v>
      </c>
      <c r="K873" s="71">
        <f t="shared" si="75"/>
        <v>0</v>
      </c>
      <c r="L873" s="71">
        <f t="shared" si="75"/>
        <v>0</v>
      </c>
      <c r="M873" s="71">
        <f t="shared" si="75"/>
        <v>0</v>
      </c>
      <c r="N873" s="71">
        <f t="shared" si="75"/>
        <v>0</v>
      </c>
      <c r="O873" s="71">
        <f t="shared" si="75"/>
        <v>0</v>
      </c>
      <c r="P873" s="71">
        <f t="shared" si="75"/>
        <v>0</v>
      </c>
      <c r="Q873" s="105"/>
      <c r="R873" s="71">
        <f>R874+R881+R882+R927+R939+R941+R938</f>
        <v>0</v>
      </c>
      <c r="S873" s="71">
        <f>S874+S881+S882+S927+S939+S941+S938</f>
        <v>0</v>
      </c>
      <c r="T873" s="71">
        <f>T874+T881+T882+T927+T939+T941+T938</f>
        <v>0</v>
      </c>
    </row>
    <row r="874" spans="1:24" s="2" customFormat="1" ht="70.5" customHeight="1" x14ac:dyDescent="0.25">
      <c r="A874" s="49" t="s">
        <v>36</v>
      </c>
      <c r="B874" s="49" t="s">
        <v>37</v>
      </c>
      <c r="C874" s="49">
        <f>C875+C880</f>
        <v>26903</v>
      </c>
      <c r="D874" s="49">
        <f>D875+D880</f>
        <v>26903</v>
      </c>
      <c r="E874" s="49">
        <f>E875+E880</f>
        <v>0</v>
      </c>
      <c r="F874" s="49">
        <f>F875+F880</f>
        <v>0</v>
      </c>
      <c r="G874" s="49"/>
      <c r="H874" s="49"/>
      <c r="I874" s="49"/>
      <c r="J874" s="49"/>
      <c r="K874" s="49"/>
      <c r="L874" s="49"/>
      <c r="M874" s="49"/>
      <c r="N874" s="49"/>
      <c r="O874" s="49"/>
      <c r="P874" s="49"/>
      <c r="Q874" s="49"/>
      <c r="R874" s="29"/>
      <c r="S874" s="29"/>
      <c r="T874" s="29"/>
      <c r="U874" s="17"/>
      <c r="V874" s="17"/>
      <c r="W874" s="17"/>
      <c r="X874" s="2">
        <v>19784</v>
      </c>
    </row>
    <row r="875" spans="1:24" s="2" customFormat="1" ht="27.75" customHeight="1" x14ac:dyDescent="0.25">
      <c r="A875" s="13" t="s">
        <v>79</v>
      </c>
      <c r="B875" s="14" t="s">
        <v>80</v>
      </c>
      <c r="C875" s="29">
        <f>SUM(C876:C879)</f>
        <v>18974</v>
      </c>
      <c r="D875" s="29">
        <f>SUM(D876:D879)</f>
        <v>18974</v>
      </c>
      <c r="E875" s="29">
        <f>SUM(E876:E879)</f>
        <v>0</v>
      </c>
      <c r="F875" s="29">
        <f>SUM(F876:F879)</f>
        <v>0</v>
      </c>
      <c r="G875" s="29"/>
      <c r="H875" s="29"/>
      <c r="I875" s="29"/>
      <c r="J875" s="29"/>
      <c r="K875" s="29"/>
      <c r="L875" s="29"/>
      <c r="M875" s="29"/>
      <c r="N875" s="29"/>
      <c r="O875" s="29"/>
      <c r="P875" s="29"/>
      <c r="Q875" s="106"/>
      <c r="R875" s="29"/>
      <c r="S875" s="29"/>
      <c r="T875" s="29"/>
      <c r="U875" s="172"/>
      <c r="V875" s="172"/>
      <c r="W875" s="172"/>
    </row>
    <row r="876" spans="1:24" s="2" customFormat="1" x14ac:dyDescent="0.25">
      <c r="A876" s="27" t="s">
        <v>40</v>
      </c>
      <c r="B876" s="34" t="s">
        <v>664</v>
      </c>
      <c r="C876" s="30">
        <v>3000</v>
      </c>
      <c r="D876" s="53">
        <v>3000</v>
      </c>
      <c r="E876" s="29"/>
      <c r="F876" s="29"/>
      <c r="G876" s="29"/>
      <c r="H876" s="29"/>
      <c r="I876" s="29"/>
      <c r="J876" s="29"/>
      <c r="K876" s="29"/>
      <c r="L876" s="29"/>
      <c r="M876" s="29"/>
      <c r="N876" s="29"/>
      <c r="O876" s="29"/>
      <c r="P876" s="29"/>
      <c r="Q876" s="57"/>
      <c r="R876" s="29">
        <v>1</v>
      </c>
      <c r="S876" s="29"/>
      <c r="T876" s="29"/>
      <c r="U876" s="172"/>
      <c r="V876" s="172"/>
      <c r="W876" s="172"/>
    </row>
    <row r="877" spans="1:24" s="2" customFormat="1" x14ac:dyDescent="0.25">
      <c r="A877" s="27" t="s">
        <v>43</v>
      </c>
      <c r="B877" s="36" t="s">
        <v>665</v>
      </c>
      <c r="C877" s="30">
        <v>3000</v>
      </c>
      <c r="D877" s="20">
        <v>3000</v>
      </c>
      <c r="E877" s="29"/>
      <c r="F877" s="29"/>
      <c r="G877" s="29"/>
      <c r="H877" s="29"/>
      <c r="I877" s="29"/>
      <c r="J877" s="29"/>
      <c r="K877" s="29"/>
      <c r="L877" s="29"/>
      <c r="M877" s="29"/>
      <c r="N877" s="29"/>
      <c r="O877" s="29"/>
      <c r="P877" s="29"/>
      <c r="Q877" s="57"/>
      <c r="R877" s="29">
        <v>1</v>
      </c>
      <c r="S877" s="29"/>
      <c r="T877" s="29"/>
      <c r="U877" s="172"/>
      <c r="V877" s="172"/>
      <c r="W877" s="172"/>
    </row>
    <row r="878" spans="1:24" s="2" customFormat="1" ht="15.75" x14ac:dyDescent="0.25">
      <c r="A878" s="27"/>
      <c r="B878" s="107" t="s">
        <v>666</v>
      </c>
      <c r="C878" s="101">
        <v>6474</v>
      </c>
      <c r="D878" s="101">
        <v>6474</v>
      </c>
      <c r="E878" s="29"/>
      <c r="F878" s="29"/>
      <c r="G878" s="29"/>
      <c r="H878" s="29"/>
      <c r="I878" s="29"/>
      <c r="J878" s="29"/>
      <c r="K878" s="29"/>
      <c r="L878" s="29"/>
      <c r="M878" s="29"/>
      <c r="N878" s="29"/>
      <c r="O878" s="29"/>
      <c r="P878" s="29"/>
      <c r="Q878" s="57"/>
      <c r="R878" s="29"/>
      <c r="S878" s="29"/>
      <c r="T878" s="29"/>
      <c r="U878" s="172"/>
      <c r="V878" s="172"/>
      <c r="W878" s="172"/>
    </row>
    <row r="879" spans="1:24" s="2" customFormat="1" ht="31.5" x14ac:dyDescent="0.25">
      <c r="A879" s="27" t="s">
        <v>45</v>
      </c>
      <c r="B879" s="107" t="s">
        <v>667</v>
      </c>
      <c r="C879" s="101">
        <v>6500</v>
      </c>
      <c r="D879" s="73">
        <f>+C879</f>
        <v>6500</v>
      </c>
      <c r="E879" s="29"/>
      <c r="F879" s="29"/>
      <c r="G879" s="29"/>
      <c r="H879" s="29"/>
      <c r="I879" s="29"/>
      <c r="J879" s="29"/>
      <c r="K879" s="29"/>
      <c r="L879" s="29"/>
      <c r="M879" s="29"/>
      <c r="N879" s="29"/>
      <c r="O879" s="29"/>
      <c r="P879" s="29"/>
      <c r="Q879" s="57"/>
      <c r="R879" s="29"/>
      <c r="S879" s="29"/>
      <c r="T879" s="29"/>
      <c r="U879" s="172"/>
      <c r="V879" s="172"/>
      <c r="W879" s="172"/>
    </row>
    <row r="880" spans="1:24" s="2" customFormat="1" ht="35.25" customHeight="1" x14ac:dyDescent="0.25">
      <c r="A880" s="24" t="s">
        <v>93</v>
      </c>
      <c r="B880" s="25" t="s">
        <v>256</v>
      </c>
      <c r="C880" s="30">
        <v>7929</v>
      </c>
      <c r="D880" s="30">
        <v>7929</v>
      </c>
      <c r="E880" s="20"/>
      <c r="F880" s="20"/>
      <c r="G880" s="20"/>
      <c r="H880" s="20"/>
      <c r="I880" s="20"/>
      <c r="J880" s="20"/>
      <c r="K880" s="20"/>
      <c r="L880" s="20"/>
      <c r="M880" s="20"/>
      <c r="N880" s="20"/>
      <c r="O880" s="20"/>
      <c r="P880" s="20"/>
      <c r="Q880" s="16"/>
      <c r="R880" s="20"/>
      <c r="S880" s="20"/>
      <c r="T880" s="20"/>
      <c r="U880" s="17"/>
      <c r="V880" s="17"/>
      <c r="W880" s="17"/>
    </row>
    <row r="881" spans="1:23" s="2" customFormat="1" ht="70.5" customHeight="1" x14ac:dyDescent="0.25">
      <c r="A881" s="49" t="s">
        <v>48</v>
      </c>
      <c r="B881" s="49" t="s">
        <v>49</v>
      </c>
      <c r="C881" s="49"/>
      <c r="D881" s="49"/>
      <c r="E881" s="49"/>
      <c r="F881" s="49"/>
      <c r="G881" s="49"/>
      <c r="H881" s="49"/>
      <c r="I881" s="49"/>
      <c r="J881" s="49"/>
      <c r="K881" s="49"/>
      <c r="L881" s="49"/>
      <c r="M881" s="49"/>
      <c r="N881" s="49"/>
      <c r="O881" s="49"/>
      <c r="P881" s="49"/>
      <c r="Q881" s="49"/>
      <c r="R881" s="29"/>
      <c r="S881" s="29"/>
      <c r="T881" s="29"/>
      <c r="U881" s="17"/>
      <c r="V881" s="17"/>
      <c r="W881" s="17"/>
    </row>
    <row r="882" spans="1:23" s="2" customFormat="1" ht="70.5" customHeight="1" x14ac:dyDescent="0.25">
      <c r="A882" s="49" t="s">
        <v>50</v>
      </c>
      <c r="B882" s="49" t="s">
        <v>52</v>
      </c>
      <c r="C882" s="49">
        <f>C883+C916+C921+C922</f>
        <v>270731</v>
      </c>
      <c r="D882" s="49">
        <f>D883+D916+D921+D922</f>
        <v>269110</v>
      </c>
      <c r="E882" s="49">
        <f>E883+E916+E921+E922</f>
        <v>0</v>
      </c>
      <c r="F882" s="49">
        <f>F883+F916+F921+F922</f>
        <v>27100</v>
      </c>
      <c r="G882" s="49"/>
      <c r="H882" s="49"/>
      <c r="I882" s="49"/>
      <c r="J882" s="49"/>
      <c r="K882" s="49"/>
      <c r="L882" s="49"/>
      <c r="M882" s="49"/>
      <c r="N882" s="49"/>
      <c r="O882" s="49"/>
      <c r="P882" s="49"/>
      <c r="Q882" s="49"/>
      <c r="R882" s="29"/>
      <c r="S882" s="29"/>
      <c r="T882" s="29"/>
      <c r="U882" s="17"/>
      <c r="V882" s="17"/>
      <c r="W882" s="17"/>
    </row>
    <row r="883" spans="1:23" s="2" customFormat="1" ht="22.5" customHeight="1" x14ac:dyDescent="0.25">
      <c r="A883" s="13" t="s">
        <v>88</v>
      </c>
      <c r="B883" s="14" t="s">
        <v>89</v>
      </c>
      <c r="C883" s="29">
        <f>C884+C915</f>
        <v>182400</v>
      </c>
      <c r="D883" s="29">
        <f>D884+D915</f>
        <v>180779</v>
      </c>
      <c r="E883" s="29">
        <f>E884+E915</f>
        <v>0</v>
      </c>
      <c r="F883" s="29">
        <f>F884+F915</f>
        <v>0</v>
      </c>
      <c r="G883" s="29"/>
      <c r="H883" s="29"/>
      <c r="I883" s="29"/>
      <c r="J883" s="29"/>
      <c r="K883" s="29"/>
      <c r="L883" s="29"/>
      <c r="M883" s="29"/>
      <c r="N883" s="29"/>
      <c r="O883" s="29"/>
      <c r="P883" s="29"/>
      <c r="Q883" s="106"/>
      <c r="R883" s="29"/>
      <c r="S883" s="29"/>
      <c r="T883" s="29"/>
      <c r="U883" s="172"/>
      <c r="V883" s="172"/>
      <c r="W883" s="172"/>
    </row>
    <row r="884" spans="1:23" s="2" customFormat="1" x14ac:dyDescent="0.25">
      <c r="A884" s="13" t="s">
        <v>668</v>
      </c>
      <c r="B884" s="14" t="s">
        <v>60</v>
      </c>
      <c r="C884" s="29">
        <f>C885+C900</f>
        <v>182400</v>
      </c>
      <c r="D884" s="29">
        <f>D885+D900</f>
        <v>180779</v>
      </c>
      <c r="E884" s="29">
        <v>0</v>
      </c>
      <c r="F884" s="29"/>
      <c r="G884" s="29"/>
      <c r="H884" s="29"/>
      <c r="I884" s="29"/>
      <c r="J884" s="29"/>
      <c r="K884" s="29"/>
      <c r="L884" s="29"/>
      <c r="M884" s="29"/>
      <c r="N884" s="29"/>
      <c r="O884" s="29"/>
      <c r="P884" s="29"/>
      <c r="Q884" s="106"/>
      <c r="R884" s="29"/>
      <c r="S884" s="29"/>
      <c r="T884" s="29"/>
      <c r="U884" s="172"/>
      <c r="V884" s="172"/>
      <c r="W884" s="172"/>
    </row>
    <row r="885" spans="1:23" s="2" customFormat="1" x14ac:dyDescent="0.25">
      <c r="A885" s="13" t="s">
        <v>79</v>
      </c>
      <c r="B885" s="14" t="s">
        <v>669</v>
      </c>
      <c r="C885" s="29">
        <f>SUM(C886:C895)</f>
        <v>56400</v>
      </c>
      <c r="D885" s="29">
        <f>SUM(D886:D895)</f>
        <v>54779</v>
      </c>
      <c r="E885" s="29"/>
      <c r="F885" s="29"/>
      <c r="G885" s="29"/>
      <c r="H885" s="29"/>
      <c r="I885" s="29"/>
      <c r="J885" s="29"/>
      <c r="K885" s="29"/>
      <c r="L885" s="29"/>
      <c r="M885" s="29"/>
      <c r="N885" s="29"/>
      <c r="O885" s="29"/>
      <c r="P885" s="29"/>
      <c r="Q885" s="106"/>
      <c r="R885" s="29"/>
      <c r="S885" s="29"/>
      <c r="T885" s="29"/>
      <c r="U885" s="172"/>
      <c r="V885" s="172"/>
      <c r="W885" s="172"/>
    </row>
    <row r="886" spans="1:23" s="2" customFormat="1" x14ac:dyDescent="0.25">
      <c r="A886" s="27" t="s">
        <v>38</v>
      </c>
      <c r="B886" s="19" t="s">
        <v>670</v>
      </c>
      <c r="C886" s="30">
        <v>14700</v>
      </c>
      <c r="D886" s="30">
        <v>13720</v>
      </c>
      <c r="E886" s="29"/>
      <c r="F886" s="29"/>
      <c r="G886" s="29"/>
      <c r="H886" s="29"/>
      <c r="I886" s="29"/>
      <c r="J886" s="29"/>
      <c r="K886" s="29"/>
      <c r="L886" s="29"/>
      <c r="M886" s="29"/>
      <c r="N886" s="29"/>
      <c r="O886" s="29"/>
      <c r="P886" s="29"/>
      <c r="Q886" s="106"/>
      <c r="R886" s="29"/>
      <c r="S886" s="29"/>
      <c r="T886" s="29"/>
      <c r="U886" s="172"/>
      <c r="V886" s="172"/>
      <c r="W886" s="172"/>
    </row>
    <row r="887" spans="1:23" s="2" customFormat="1" ht="25.5" x14ac:dyDescent="0.25">
      <c r="A887" s="27" t="s">
        <v>38</v>
      </c>
      <c r="B887" s="19" t="s">
        <v>764</v>
      </c>
      <c r="C887" s="30">
        <v>20000</v>
      </c>
      <c r="D887" s="30">
        <v>20000</v>
      </c>
      <c r="E887" s="29"/>
      <c r="F887" s="29"/>
      <c r="G887" s="29"/>
      <c r="H887" s="29"/>
      <c r="I887" s="29"/>
      <c r="J887" s="29"/>
      <c r="K887" s="29"/>
      <c r="L887" s="29"/>
      <c r="M887" s="29"/>
      <c r="N887" s="29"/>
      <c r="O887" s="29"/>
      <c r="P887" s="29"/>
      <c r="Q887" s="106"/>
      <c r="R887" s="29"/>
      <c r="S887" s="29"/>
      <c r="T887" s="29"/>
      <c r="U887" s="172"/>
      <c r="V887" s="172"/>
      <c r="W887" s="172"/>
    </row>
    <row r="888" spans="1:23" s="2" customFormat="1" x14ac:dyDescent="0.25">
      <c r="A888" s="27" t="s">
        <v>39</v>
      </c>
      <c r="B888" s="19" t="s">
        <v>671</v>
      </c>
      <c r="C888" s="30">
        <v>4500</v>
      </c>
      <c r="D888" s="30">
        <v>4275</v>
      </c>
      <c r="E888" s="29"/>
      <c r="F888" s="29"/>
      <c r="G888" s="29"/>
      <c r="H888" s="29"/>
      <c r="I888" s="29"/>
      <c r="J888" s="29"/>
      <c r="K888" s="29"/>
      <c r="L888" s="29"/>
      <c r="M888" s="29"/>
      <c r="N888" s="29"/>
      <c r="O888" s="29"/>
      <c r="P888" s="29"/>
      <c r="Q888" s="106"/>
      <c r="R888" s="29"/>
      <c r="S888" s="29"/>
      <c r="T888" s="29"/>
      <c r="U888" s="172"/>
      <c r="V888" s="172"/>
      <c r="W888" s="172"/>
    </row>
    <row r="889" spans="1:23" s="2" customFormat="1" x14ac:dyDescent="0.25">
      <c r="A889" s="27" t="s">
        <v>40</v>
      </c>
      <c r="B889" s="19" t="s">
        <v>672</v>
      </c>
      <c r="C889" s="30">
        <v>3600</v>
      </c>
      <c r="D889" s="30">
        <v>3420</v>
      </c>
      <c r="E889" s="29"/>
      <c r="F889" s="29"/>
      <c r="G889" s="29"/>
      <c r="H889" s="29"/>
      <c r="I889" s="29"/>
      <c r="J889" s="29"/>
      <c r="K889" s="29"/>
      <c r="L889" s="29"/>
      <c r="M889" s="29"/>
      <c r="N889" s="29"/>
      <c r="O889" s="29"/>
      <c r="P889" s="29"/>
      <c r="Q889" s="106"/>
      <c r="R889" s="29"/>
      <c r="S889" s="29"/>
      <c r="T889" s="29"/>
      <c r="U889" s="172"/>
      <c r="V889" s="172"/>
      <c r="W889" s="172"/>
    </row>
    <row r="890" spans="1:23" s="2" customFormat="1" ht="25.5" x14ac:dyDescent="0.25">
      <c r="A890" s="27" t="s">
        <v>41</v>
      </c>
      <c r="B890" s="19" t="s">
        <v>673</v>
      </c>
      <c r="C890" s="30">
        <v>2000</v>
      </c>
      <c r="D890" s="30">
        <v>1900</v>
      </c>
      <c r="E890" s="29"/>
      <c r="F890" s="29"/>
      <c r="G890" s="29"/>
      <c r="H890" s="29"/>
      <c r="I890" s="29"/>
      <c r="J890" s="29"/>
      <c r="K890" s="29"/>
      <c r="L890" s="29"/>
      <c r="M890" s="29"/>
      <c r="N890" s="29"/>
      <c r="O890" s="29"/>
      <c r="P890" s="29"/>
      <c r="Q890" s="106"/>
      <c r="R890" s="29"/>
      <c r="S890" s="29"/>
      <c r="T890" s="29"/>
      <c r="U890" s="172"/>
      <c r="V890" s="172"/>
      <c r="W890" s="172"/>
    </row>
    <row r="891" spans="1:23" s="2" customFormat="1" x14ac:dyDescent="0.25">
      <c r="A891" s="27" t="s">
        <v>42</v>
      </c>
      <c r="B891" s="19" t="s">
        <v>674</v>
      </c>
      <c r="C891" s="30">
        <v>2800</v>
      </c>
      <c r="D891" s="30">
        <v>2660</v>
      </c>
      <c r="E891" s="29"/>
      <c r="F891" s="29"/>
      <c r="G891" s="29"/>
      <c r="H891" s="29"/>
      <c r="I891" s="29"/>
      <c r="J891" s="29"/>
      <c r="K891" s="29"/>
      <c r="L891" s="29"/>
      <c r="M891" s="29"/>
      <c r="N891" s="29"/>
      <c r="O891" s="29"/>
      <c r="P891" s="29"/>
      <c r="Q891" s="106"/>
      <c r="R891" s="29"/>
      <c r="S891" s="29"/>
      <c r="T891" s="29"/>
      <c r="U891" s="172"/>
      <c r="V891" s="172"/>
      <c r="W891" s="172"/>
    </row>
    <row r="892" spans="1:23" s="2" customFormat="1" x14ac:dyDescent="0.25">
      <c r="A892" s="27" t="s">
        <v>43</v>
      </c>
      <c r="B892" s="19" t="s">
        <v>675</v>
      </c>
      <c r="C892" s="30">
        <v>1800</v>
      </c>
      <c r="D892" s="30">
        <v>1710</v>
      </c>
      <c r="E892" s="29"/>
      <c r="F892" s="29"/>
      <c r="G892" s="29"/>
      <c r="H892" s="29"/>
      <c r="I892" s="29"/>
      <c r="J892" s="29"/>
      <c r="K892" s="29"/>
      <c r="L892" s="29"/>
      <c r="M892" s="29"/>
      <c r="N892" s="29"/>
      <c r="O892" s="29"/>
      <c r="P892" s="29"/>
      <c r="Q892" s="106"/>
      <c r="R892" s="29"/>
      <c r="S892" s="29"/>
      <c r="T892" s="29"/>
      <c r="U892" s="172"/>
      <c r="V892" s="172"/>
      <c r="W892" s="172"/>
    </row>
    <row r="893" spans="1:23" s="2" customFormat="1" x14ac:dyDescent="0.25">
      <c r="A893" s="27" t="s">
        <v>44</v>
      </c>
      <c r="B893" s="19" t="s">
        <v>676</v>
      </c>
      <c r="C893" s="30">
        <v>4000</v>
      </c>
      <c r="D893" s="30">
        <v>3800</v>
      </c>
      <c r="E893" s="29"/>
      <c r="F893" s="29"/>
      <c r="G893" s="29"/>
      <c r="H893" s="29"/>
      <c r="I893" s="29"/>
      <c r="J893" s="29"/>
      <c r="K893" s="29"/>
      <c r="L893" s="29"/>
      <c r="M893" s="29"/>
      <c r="N893" s="29"/>
      <c r="O893" s="29"/>
      <c r="P893" s="29"/>
      <c r="Q893" s="106"/>
      <c r="R893" s="29"/>
      <c r="S893" s="29"/>
      <c r="T893" s="29"/>
      <c r="U893" s="172"/>
      <c r="V893" s="172"/>
      <c r="W893" s="172"/>
    </row>
    <row r="894" spans="1:23" s="2" customFormat="1" x14ac:dyDescent="0.25">
      <c r="A894" s="27" t="s">
        <v>45</v>
      </c>
      <c r="B894" s="19" t="s">
        <v>677</v>
      </c>
      <c r="C894" s="30">
        <v>1000</v>
      </c>
      <c r="D894" s="30">
        <v>1394</v>
      </c>
      <c r="E894" s="29"/>
      <c r="F894" s="29"/>
      <c r="G894" s="29"/>
      <c r="H894" s="29"/>
      <c r="I894" s="29"/>
      <c r="J894" s="29"/>
      <c r="K894" s="29"/>
      <c r="L894" s="29"/>
      <c r="M894" s="29"/>
      <c r="N894" s="29"/>
      <c r="O894" s="29"/>
      <c r="P894" s="29"/>
      <c r="Q894" s="106"/>
      <c r="R894" s="29"/>
      <c r="S894" s="29"/>
      <c r="T894" s="29"/>
      <c r="U894" s="172"/>
      <c r="V894" s="172"/>
      <c r="W894" s="172"/>
    </row>
    <row r="895" spans="1:23" s="2" customFormat="1" x14ac:dyDescent="0.25">
      <c r="A895" s="27" t="s">
        <v>46</v>
      </c>
      <c r="B895" s="19" t="s">
        <v>678</v>
      </c>
      <c r="C895" s="30">
        <v>2000</v>
      </c>
      <c r="D895" s="30">
        <v>1900</v>
      </c>
      <c r="E895" s="29"/>
      <c r="F895" s="29"/>
      <c r="G895" s="29"/>
      <c r="H895" s="29"/>
      <c r="I895" s="29"/>
      <c r="J895" s="29"/>
      <c r="K895" s="29"/>
      <c r="L895" s="29"/>
      <c r="M895" s="29"/>
      <c r="N895" s="29"/>
      <c r="O895" s="29"/>
      <c r="P895" s="29"/>
      <c r="Q895" s="106"/>
      <c r="R895" s="29"/>
      <c r="S895" s="29"/>
      <c r="T895" s="29"/>
      <c r="U895" s="172"/>
      <c r="V895" s="172"/>
      <c r="W895" s="172"/>
    </row>
    <row r="896" spans="1:23" s="2" customFormat="1" x14ac:dyDescent="0.25">
      <c r="A896" s="27"/>
      <c r="B896" s="257" t="s">
        <v>792</v>
      </c>
      <c r="C896" s="258">
        <v>3600</v>
      </c>
      <c r="D896" s="258">
        <v>3420</v>
      </c>
      <c r="E896" s="29"/>
      <c r="F896" s="29"/>
      <c r="G896" s="29"/>
      <c r="H896" s="29"/>
      <c r="I896" s="29"/>
      <c r="J896" s="29"/>
      <c r="K896" s="29"/>
      <c r="L896" s="29"/>
      <c r="M896" s="29"/>
      <c r="N896" s="29"/>
      <c r="O896" s="29"/>
      <c r="P896" s="29"/>
      <c r="Q896" s="106"/>
      <c r="R896" s="29"/>
      <c r="S896" s="29"/>
      <c r="T896" s="29"/>
      <c r="U896" s="172"/>
      <c r="V896" s="172"/>
      <c r="W896" s="172"/>
    </row>
    <row r="897" spans="1:23" s="2" customFormat="1" x14ac:dyDescent="0.25">
      <c r="A897" s="27"/>
      <c r="B897" s="257" t="s">
        <v>793</v>
      </c>
      <c r="C897" s="258">
        <v>3500</v>
      </c>
      <c r="D897" s="258">
        <v>3411</v>
      </c>
      <c r="E897" s="29"/>
      <c r="F897" s="29"/>
      <c r="G897" s="29"/>
      <c r="H897" s="29"/>
      <c r="I897" s="29"/>
      <c r="J897" s="29"/>
      <c r="K897" s="29"/>
      <c r="L897" s="29"/>
      <c r="M897" s="29"/>
      <c r="N897" s="29"/>
      <c r="O897" s="29"/>
      <c r="P897" s="29"/>
      <c r="Q897" s="106"/>
      <c r="R897" s="29"/>
      <c r="S897" s="29"/>
      <c r="T897" s="29"/>
      <c r="U897" s="172"/>
      <c r="V897" s="172"/>
      <c r="W897" s="172"/>
    </row>
    <row r="898" spans="1:23" s="2" customFormat="1" x14ac:dyDescent="0.25">
      <c r="A898" s="27"/>
      <c r="B898" s="19" t="s">
        <v>679</v>
      </c>
      <c r="C898" s="73">
        <v>7000</v>
      </c>
      <c r="D898" s="73">
        <v>7000</v>
      </c>
      <c r="E898" s="29"/>
      <c r="F898" s="29"/>
      <c r="G898" s="29"/>
      <c r="H898" s="29"/>
      <c r="I898" s="29"/>
      <c r="J898" s="29"/>
      <c r="K898" s="29"/>
      <c r="L898" s="29"/>
      <c r="M898" s="29"/>
      <c r="N898" s="29"/>
      <c r="O898" s="29"/>
      <c r="P898" s="29"/>
      <c r="Q898" s="106"/>
      <c r="R898" s="29"/>
      <c r="S898" s="29"/>
      <c r="T898" s="29"/>
      <c r="U898" s="172"/>
      <c r="V898" s="172"/>
      <c r="W898" s="172"/>
    </row>
    <row r="899" spans="1:23" s="2" customFormat="1" ht="45" x14ac:dyDescent="0.25">
      <c r="A899" s="27"/>
      <c r="B899" s="108" t="s">
        <v>680</v>
      </c>
      <c r="C899" s="73">
        <v>35000</v>
      </c>
      <c r="D899" s="73">
        <v>35000</v>
      </c>
      <c r="E899" s="29"/>
      <c r="F899" s="29"/>
      <c r="G899" s="29"/>
      <c r="H899" s="29"/>
      <c r="I899" s="29"/>
      <c r="J899" s="29"/>
      <c r="K899" s="29"/>
      <c r="L899" s="29"/>
      <c r="M899" s="29"/>
      <c r="N899" s="29"/>
      <c r="O899" s="29"/>
      <c r="P899" s="29"/>
      <c r="Q899" s="106"/>
      <c r="R899" s="29"/>
      <c r="S899" s="29"/>
      <c r="T899" s="29"/>
      <c r="U899" s="172"/>
      <c r="V899" s="172"/>
      <c r="W899" s="172"/>
    </row>
    <row r="900" spans="1:23" s="2" customFormat="1" ht="42" customHeight="1" x14ac:dyDescent="0.25">
      <c r="A900" s="13" t="s">
        <v>93</v>
      </c>
      <c r="B900" s="25" t="s">
        <v>681</v>
      </c>
      <c r="C900" s="29">
        <f>SUM(C901:C914)</f>
        <v>126000</v>
      </c>
      <c r="D900" s="29">
        <f>SUM(D901:D914)</f>
        <v>126000</v>
      </c>
      <c r="E900" s="29">
        <v>0</v>
      </c>
      <c r="F900" s="29"/>
      <c r="G900" s="29"/>
      <c r="H900" s="29"/>
      <c r="I900" s="29"/>
      <c r="J900" s="29"/>
      <c r="K900" s="29"/>
      <c r="L900" s="29"/>
      <c r="M900" s="29"/>
      <c r="N900" s="29"/>
      <c r="O900" s="29"/>
      <c r="P900" s="29"/>
      <c r="Q900" s="106"/>
      <c r="R900" s="29"/>
      <c r="S900" s="29"/>
      <c r="T900" s="29"/>
      <c r="U900" s="172"/>
      <c r="V900" s="172"/>
      <c r="W900" s="172"/>
    </row>
    <row r="901" spans="1:23" s="2" customFormat="1" x14ac:dyDescent="0.25">
      <c r="A901" s="27" t="s">
        <v>100</v>
      </c>
      <c r="B901" s="34" t="s">
        <v>682</v>
      </c>
      <c r="C901" s="30">
        <v>12250</v>
      </c>
      <c r="D901" s="30">
        <v>12250</v>
      </c>
      <c r="E901" s="29"/>
      <c r="F901" s="29"/>
      <c r="G901" s="29"/>
      <c r="H901" s="29"/>
      <c r="I901" s="29"/>
      <c r="J901" s="29"/>
      <c r="K901" s="29"/>
      <c r="L901" s="29"/>
      <c r="M901" s="29"/>
      <c r="N901" s="29"/>
      <c r="O901" s="29"/>
      <c r="P901" s="29"/>
      <c r="Q901" s="57"/>
      <c r="R901" s="29"/>
      <c r="S901" s="29"/>
      <c r="T901" s="29"/>
      <c r="U901" s="172"/>
      <c r="V901" s="172"/>
      <c r="W901" s="172"/>
    </row>
    <row r="902" spans="1:23" s="2" customFormat="1" x14ac:dyDescent="0.25">
      <c r="A902" s="27" t="s">
        <v>101</v>
      </c>
      <c r="B902" s="34" t="s">
        <v>683</v>
      </c>
      <c r="C902" s="30">
        <v>12250</v>
      </c>
      <c r="D902" s="30">
        <v>12250</v>
      </c>
      <c r="E902" s="29"/>
      <c r="F902" s="29"/>
      <c r="G902" s="29"/>
      <c r="H902" s="29"/>
      <c r="I902" s="29"/>
      <c r="J902" s="29"/>
      <c r="K902" s="29"/>
      <c r="L902" s="29"/>
      <c r="M902" s="29"/>
      <c r="N902" s="29"/>
      <c r="O902" s="29"/>
      <c r="P902" s="29"/>
      <c r="Q902" s="57"/>
      <c r="R902" s="29"/>
      <c r="S902" s="29"/>
      <c r="T902" s="29"/>
      <c r="U902" s="172"/>
      <c r="V902" s="172"/>
      <c r="W902" s="172"/>
    </row>
    <row r="903" spans="1:23" s="2" customFormat="1" x14ac:dyDescent="0.25">
      <c r="A903" s="27" t="s">
        <v>102</v>
      </c>
      <c r="B903" s="34" t="s">
        <v>684</v>
      </c>
      <c r="C903" s="30">
        <v>12250</v>
      </c>
      <c r="D903" s="30">
        <v>12250</v>
      </c>
      <c r="E903" s="29"/>
      <c r="F903" s="29"/>
      <c r="G903" s="29"/>
      <c r="H903" s="29"/>
      <c r="I903" s="29"/>
      <c r="J903" s="29"/>
      <c r="K903" s="29"/>
      <c r="L903" s="29"/>
      <c r="M903" s="29"/>
      <c r="N903" s="29"/>
      <c r="O903" s="29"/>
      <c r="P903" s="29"/>
      <c r="Q903" s="57"/>
      <c r="R903" s="29"/>
      <c r="S903" s="29"/>
      <c r="T903" s="29"/>
      <c r="U903" s="172"/>
      <c r="V903" s="172"/>
      <c r="W903" s="172"/>
    </row>
    <row r="904" spans="1:23" s="2" customFormat="1" x14ac:dyDescent="0.25">
      <c r="A904" s="27" t="s">
        <v>103</v>
      </c>
      <c r="B904" s="34" t="s">
        <v>685</v>
      </c>
      <c r="C904" s="30">
        <v>3500</v>
      </c>
      <c r="D904" s="30">
        <v>3500</v>
      </c>
      <c r="E904" s="29"/>
      <c r="F904" s="29"/>
      <c r="G904" s="29"/>
      <c r="H904" s="29"/>
      <c r="I904" s="29"/>
      <c r="J904" s="29"/>
      <c r="K904" s="29"/>
      <c r="L904" s="29"/>
      <c r="M904" s="29"/>
      <c r="N904" s="29"/>
      <c r="O904" s="29"/>
      <c r="P904" s="29"/>
      <c r="Q904" s="57"/>
      <c r="R904" s="29"/>
      <c r="S904" s="29"/>
      <c r="T904" s="29"/>
      <c r="U904" s="172"/>
      <c r="V904" s="172"/>
      <c r="W904" s="172"/>
    </row>
    <row r="905" spans="1:23" s="2" customFormat="1" x14ac:dyDescent="0.25">
      <c r="A905" s="27" t="s">
        <v>217</v>
      </c>
      <c r="B905" s="34" t="s">
        <v>686</v>
      </c>
      <c r="C905" s="30">
        <v>10500</v>
      </c>
      <c r="D905" s="30">
        <v>10500</v>
      </c>
      <c r="E905" s="29"/>
      <c r="F905" s="29"/>
      <c r="G905" s="29"/>
      <c r="H905" s="29"/>
      <c r="I905" s="29"/>
      <c r="J905" s="29"/>
      <c r="K905" s="29"/>
      <c r="L905" s="29"/>
      <c r="M905" s="29"/>
      <c r="N905" s="29"/>
      <c r="O905" s="29"/>
      <c r="P905" s="29"/>
      <c r="Q905" s="57"/>
      <c r="R905" s="29"/>
      <c r="S905" s="29"/>
      <c r="T905" s="29"/>
      <c r="U905" s="172"/>
      <c r="V905" s="172"/>
      <c r="W905" s="172"/>
    </row>
    <row r="906" spans="1:23" s="2" customFormat="1" x14ac:dyDescent="0.25">
      <c r="A906" s="27" t="s">
        <v>218</v>
      </c>
      <c r="B906" s="34" t="s">
        <v>687</v>
      </c>
      <c r="C906" s="30">
        <v>5250</v>
      </c>
      <c r="D906" s="30">
        <v>5250</v>
      </c>
      <c r="E906" s="29"/>
      <c r="F906" s="29"/>
      <c r="G906" s="29"/>
      <c r="H906" s="29"/>
      <c r="I906" s="29"/>
      <c r="J906" s="29"/>
      <c r="K906" s="29"/>
      <c r="L906" s="29"/>
      <c r="M906" s="29"/>
      <c r="N906" s="29"/>
      <c r="O906" s="29"/>
      <c r="P906" s="29"/>
      <c r="Q906" s="57"/>
      <c r="R906" s="29"/>
      <c r="S906" s="29"/>
      <c r="T906" s="29"/>
      <c r="U906" s="172"/>
      <c r="V906" s="172"/>
      <c r="W906" s="172"/>
    </row>
    <row r="907" spans="1:23" s="2" customFormat="1" x14ac:dyDescent="0.25">
      <c r="A907" s="27" t="s">
        <v>219</v>
      </c>
      <c r="B907" s="34" t="s">
        <v>688</v>
      </c>
      <c r="C907" s="30">
        <v>10500</v>
      </c>
      <c r="D907" s="30">
        <v>10500</v>
      </c>
      <c r="E907" s="29"/>
      <c r="F907" s="29"/>
      <c r="G907" s="29"/>
      <c r="H907" s="29"/>
      <c r="I907" s="29"/>
      <c r="J907" s="29"/>
      <c r="K907" s="29"/>
      <c r="L907" s="29"/>
      <c r="M907" s="29"/>
      <c r="N907" s="29"/>
      <c r="O907" s="29"/>
      <c r="P907" s="29"/>
      <c r="Q907" s="57"/>
      <c r="R907" s="29"/>
      <c r="S907" s="29"/>
      <c r="T907" s="29"/>
      <c r="U907" s="172"/>
      <c r="V907" s="172"/>
      <c r="W907" s="172"/>
    </row>
    <row r="908" spans="1:23" s="2" customFormat="1" x14ac:dyDescent="0.25">
      <c r="A908" s="27" t="s">
        <v>220</v>
      </c>
      <c r="B908" s="34" t="s">
        <v>689</v>
      </c>
      <c r="C908" s="30">
        <v>10500</v>
      </c>
      <c r="D908" s="30">
        <v>10500</v>
      </c>
      <c r="E908" s="29"/>
      <c r="F908" s="29"/>
      <c r="G908" s="29"/>
      <c r="H908" s="29"/>
      <c r="I908" s="29"/>
      <c r="J908" s="29"/>
      <c r="K908" s="29"/>
      <c r="L908" s="29"/>
      <c r="M908" s="29"/>
      <c r="N908" s="29"/>
      <c r="O908" s="29"/>
      <c r="P908" s="29"/>
      <c r="Q908" s="57"/>
      <c r="R908" s="29"/>
      <c r="S908" s="29"/>
      <c r="T908" s="29"/>
      <c r="U908" s="172"/>
      <c r="V908" s="172"/>
      <c r="W908" s="172"/>
    </row>
    <row r="909" spans="1:23" s="2" customFormat="1" x14ac:dyDescent="0.25">
      <c r="A909" s="27" t="s">
        <v>221</v>
      </c>
      <c r="B909" s="34" t="s">
        <v>690</v>
      </c>
      <c r="C909" s="30">
        <v>7000</v>
      </c>
      <c r="D909" s="30">
        <v>7000</v>
      </c>
      <c r="E909" s="29"/>
      <c r="F909" s="29"/>
      <c r="G909" s="29"/>
      <c r="H909" s="29"/>
      <c r="I909" s="29"/>
      <c r="J909" s="29"/>
      <c r="K909" s="29"/>
      <c r="L909" s="29"/>
      <c r="M909" s="29"/>
      <c r="N909" s="29"/>
      <c r="O909" s="29"/>
      <c r="P909" s="29"/>
      <c r="Q909" s="57"/>
      <c r="R909" s="29"/>
      <c r="S909" s="29"/>
      <c r="T909" s="29"/>
      <c r="U909" s="172"/>
      <c r="V909" s="172"/>
      <c r="W909" s="172"/>
    </row>
    <row r="910" spans="1:23" s="2" customFormat="1" x14ac:dyDescent="0.25">
      <c r="A910" s="27" t="s">
        <v>222</v>
      </c>
      <c r="B910" s="34" t="s">
        <v>691</v>
      </c>
      <c r="C910" s="30">
        <v>7000</v>
      </c>
      <c r="D910" s="30">
        <v>7000</v>
      </c>
      <c r="E910" s="29"/>
      <c r="F910" s="29"/>
      <c r="G910" s="29"/>
      <c r="H910" s="29"/>
      <c r="I910" s="29"/>
      <c r="J910" s="29"/>
      <c r="K910" s="29"/>
      <c r="L910" s="29"/>
      <c r="M910" s="29"/>
      <c r="N910" s="29"/>
      <c r="O910" s="29"/>
      <c r="P910" s="29"/>
      <c r="Q910" s="57"/>
      <c r="R910" s="29"/>
      <c r="S910" s="29"/>
      <c r="T910" s="29"/>
      <c r="U910" s="172"/>
      <c r="V910" s="172"/>
      <c r="W910" s="172"/>
    </row>
    <row r="911" spans="1:23" s="2" customFormat="1" x14ac:dyDescent="0.25">
      <c r="A911" s="27" t="s">
        <v>223</v>
      </c>
      <c r="B911" s="34" t="s">
        <v>692</v>
      </c>
      <c r="C911" s="30">
        <v>7000</v>
      </c>
      <c r="D911" s="30">
        <v>7000</v>
      </c>
      <c r="E911" s="29"/>
      <c r="F911" s="29"/>
      <c r="G911" s="29"/>
      <c r="H911" s="29"/>
      <c r="I911" s="29"/>
      <c r="J911" s="29"/>
      <c r="K911" s="29"/>
      <c r="L911" s="29"/>
      <c r="M911" s="29"/>
      <c r="N911" s="29"/>
      <c r="O911" s="29"/>
      <c r="P911" s="29"/>
      <c r="Q911" s="57"/>
      <c r="R911" s="29"/>
      <c r="S911" s="29"/>
      <c r="T911" s="29"/>
      <c r="U911" s="172"/>
      <c r="V911" s="172"/>
      <c r="W911" s="172"/>
    </row>
    <row r="912" spans="1:23" s="2" customFormat="1" x14ac:dyDescent="0.25">
      <c r="A912" s="27" t="s">
        <v>224</v>
      </c>
      <c r="B912" s="34" t="s">
        <v>693</v>
      </c>
      <c r="C912" s="30">
        <v>15750</v>
      </c>
      <c r="D912" s="30">
        <v>15750</v>
      </c>
      <c r="E912" s="29"/>
      <c r="F912" s="29"/>
      <c r="G912" s="29"/>
      <c r="H912" s="29"/>
      <c r="I912" s="29"/>
      <c r="J912" s="29"/>
      <c r="K912" s="29"/>
      <c r="L912" s="29"/>
      <c r="M912" s="29"/>
      <c r="N912" s="29"/>
      <c r="O912" s="29"/>
      <c r="P912" s="29"/>
      <c r="Q912" s="57"/>
      <c r="R912" s="29"/>
      <c r="S912" s="29"/>
      <c r="T912" s="29"/>
      <c r="U912" s="172"/>
      <c r="V912" s="172"/>
      <c r="W912" s="172"/>
    </row>
    <row r="913" spans="1:23" s="2" customFormat="1" x14ac:dyDescent="0.25">
      <c r="A913" s="27" t="s">
        <v>225</v>
      </c>
      <c r="B913" s="34" t="s">
        <v>694</v>
      </c>
      <c r="C913" s="30">
        <v>5250</v>
      </c>
      <c r="D913" s="30">
        <v>5250</v>
      </c>
      <c r="E913" s="29"/>
      <c r="F913" s="29"/>
      <c r="G913" s="29"/>
      <c r="H913" s="29"/>
      <c r="I913" s="29"/>
      <c r="J913" s="29"/>
      <c r="K913" s="29"/>
      <c r="L913" s="29"/>
      <c r="M913" s="29"/>
      <c r="N913" s="29"/>
      <c r="O913" s="29"/>
      <c r="P913" s="29"/>
      <c r="Q913" s="57"/>
      <c r="R913" s="29"/>
      <c r="S913" s="29"/>
      <c r="T913" s="29"/>
      <c r="U913" s="172"/>
      <c r="V913" s="172"/>
      <c r="W913" s="172"/>
    </row>
    <row r="914" spans="1:23" s="2" customFormat="1" ht="21" customHeight="1" x14ac:dyDescent="0.25">
      <c r="A914" s="27" t="s">
        <v>226</v>
      </c>
      <c r="B914" s="34" t="s">
        <v>695</v>
      </c>
      <c r="C914" s="30">
        <v>7000</v>
      </c>
      <c r="D914" s="30">
        <v>7000</v>
      </c>
      <c r="E914" s="29"/>
      <c r="F914" s="29"/>
      <c r="G914" s="29"/>
      <c r="H914" s="29"/>
      <c r="I914" s="29"/>
      <c r="J914" s="29"/>
      <c r="K914" s="29"/>
      <c r="L914" s="29"/>
      <c r="M914" s="29"/>
      <c r="N914" s="29"/>
      <c r="O914" s="29"/>
      <c r="P914" s="29"/>
      <c r="Q914" s="57"/>
      <c r="R914" s="29"/>
      <c r="S914" s="29"/>
      <c r="T914" s="29"/>
      <c r="U914" s="172"/>
      <c r="V914" s="172"/>
      <c r="W914" s="172"/>
    </row>
    <row r="915" spans="1:23" s="2" customFormat="1" ht="30.75" customHeight="1" x14ac:dyDescent="0.25">
      <c r="A915" s="13" t="s">
        <v>696</v>
      </c>
      <c r="B915" s="14" t="s">
        <v>61</v>
      </c>
      <c r="C915" s="29">
        <v>0</v>
      </c>
      <c r="D915" s="29"/>
      <c r="E915" s="29"/>
      <c r="F915" s="29"/>
      <c r="G915" s="29"/>
      <c r="H915" s="29"/>
      <c r="I915" s="29"/>
      <c r="J915" s="29"/>
      <c r="K915" s="29"/>
      <c r="L915" s="29"/>
      <c r="M915" s="29"/>
      <c r="N915" s="29"/>
      <c r="O915" s="29"/>
      <c r="P915" s="29"/>
      <c r="Q915" s="106"/>
      <c r="R915" s="29"/>
      <c r="S915" s="29"/>
      <c r="T915" s="29"/>
      <c r="U915" s="172"/>
      <c r="V915" s="172"/>
      <c r="W915" s="172"/>
    </row>
    <row r="916" spans="1:23" s="220" customFormat="1" ht="31.5" customHeight="1" x14ac:dyDescent="0.25">
      <c r="A916" s="13" t="s">
        <v>94</v>
      </c>
      <c r="B916" s="14" t="s">
        <v>56</v>
      </c>
      <c r="C916" s="29">
        <f t="shared" ref="C916:F916" si="76">SUM(C917:C920)</f>
        <v>61500</v>
      </c>
      <c r="D916" s="29">
        <f t="shared" si="76"/>
        <v>61500</v>
      </c>
      <c r="E916" s="29">
        <f t="shared" si="76"/>
        <v>0</v>
      </c>
      <c r="F916" s="29">
        <f t="shared" si="76"/>
        <v>27100</v>
      </c>
      <c r="G916" s="29"/>
      <c r="H916" s="29"/>
      <c r="I916" s="29"/>
      <c r="J916" s="29"/>
      <c r="K916" s="29"/>
      <c r="L916" s="29"/>
      <c r="M916" s="29"/>
      <c r="N916" s="29"/>
      <c r="O916" s="29"/>
      <c r="P916" s="29"/>
      <c r="Q916" s="106"/>
      <c r="R916" s="29"/>
      <c r="S916" s="29"/>
      <c r="T916" s="29"/>
      <c r="U916" s="218"/>
      <c r="V916" s="218"/>
      <c r="W916" s="219"/>
    </row>
    <row r="917" spans="1:23" s="2" customFormat="1" ht="31.5" customHeight="1" x14ac:dyDescent="0.25">
      <c r="A917" s="109">
        <v>1</v>
      </c>
      <c r="B917" s="110" t="s">
        <v>697</v>
      </c>
      <c r="C917" s="111">
        <v>39500</v>
      </c>
      <c r="D917" s="111">
        <v>39500</v>
      </c>
      <c r="E917" s="112"/>
      <c r="F917" s="113">
        <v>10000</v>
      </c>
      <c r="G917" s="112"/>
      <c r="H917" s="112"/>
      <c r="I917" s="112"/>
      <c r="J917" s="112"/>
      <c r="K917" s="112"/>
      <c r="L917" s="112"/>
      <c r="M917" s="112"/>
      <c r="N917" s="112"/>
      <c r="O917" s="112"/>
      <c r="P917" s="112"/>
      <c r="Q917" s="32"/>
      <c r="R917" s="113">
        <v>1</v>
      </c>
      <c r="S917" s="112"/>
      <c r="T917" s="112"/>
      <c r="U917" s="221"/>
      <c r="V917" s="221"/>
      <c r="W917" s="172"/>
    </row>
    <row r="918" spans="1:23" s="2" customFormat="1" ht="31.5" customHeight="1" x14ac:dyDescent="0.25">
      <c r="A918" s="114" t="s">
        <v>39</v>
      </c>
      <c r="B918" s="115" t="s">
        <v>698</v>
      </c>
      <c r="C918" s="73">
        <v>10000</v>
      </c>
      <c r="D918" s="73">
        <v>10000</v>
      </c>
      <c r="E918" s="29"/>
      <c r="F918" s="116">
        <v>8000</v>
      </c>
      <c r="G918" s="117"/>
      <c r="H918" s="117"/>
      <c r="I918" s="117"/>
      <c r="J918" s="117"/>
      <c r="K918" s="117"/>
      <c r="L918" s="117"/>
      <c r="M918" s="117"/>
      <c r="N918" s="117"/>
      <c r="O918" s="117"/>
      <c r="P918" s="117"/>
      <c r="Q918" s="32"/>
      <c r="R918" s="117"/>
      <c r="S918" s="117"/>
      <c r="T918" s="117"/>
      <c r="U918" s="221"/>
      <c r="V918" s="221"/>
      <c r="W918" s="172"/>
    </row>
    <row r="919" spans="1:23" s="2" customFormat="1" ht="31.5" customHeight="1" x14ac:dyDescent="0.25">
      <c r="A919" s="114" t="s">
        <v>40</v>
      </c>
      <c r="B919" s="118" t="s">
        <v>699</v>
      </c>
      <c r="C919" s="119">
        <v>9000</v>
      </c>
      <c r="D919" s="119">
        <v>9000</v>
      </c>
      <c r="E919" s="87"/>
      <c r="F919" s="116">
        <v>6900</v>
      </c>
      <c r="G919" s="117"/>
      <c r="H919" s="117"/>
      <c r="I919" s="117"/>
      <c r="J919" s="117"/>
      <c r="K919" s="117"/>
      <c r="L919" s="117"/>
      <c r="M919" s="117"/>
      <c r="N919" s="117"/>
      <c r="O919" s="117"/>
      <c r="P919" s="117"/>
      <c r="Q919" s="32"/>
      <c r="R919" s="117"/>
      <c r="S919" s="117"/>
      <c r="T919" s="117"/>
      <c r="U919" s="221"/>
      <c r="V919" s="221"/>
      <c r="W919" s="172"/>
    </row>
    <row r="920" spans="1:23" s="2" customFormat="1" ht="35.25" customHeight="1" x14ac:dyDescent="0.25">
      <c r="A920" s="114" t="s">
        <v>41</v>
      </c>
      <c r="B920" s="118" t="s">
        <v>700</v>
      </c>
      <c r="C920" s="119">
        <v>3000</v>
      </c>
      <c r="D920" s="119">
        <v>3000</v>
      </c>
      <c r="E920" s="87"/>
      <c r="F920" s="120">
        <v>2200</v>
      </c>
      <c r="G920" s="87"/>
      <c r="H920" s="87"/>
      <c r="I920" s="87"/>
      <c r="J920" s="87"/>
      <c r="K920" s="87"/>
      <c r="L920" s="87"/>
      <c r="M920" s="87"/>
      <c r="N920" s="87"/>
      <c r="O920" s="87"/>
      <c r="P920" s="87"/>
      <c r="Q920" s="32"/>
      <c r="R920" s="87"/>
      <c r="S920" s="87"/>
      <c r="T920" s="87"/>
      <c r="U920" s="172"/>
      <c r="V920" s="172"/>
      <c r="W920" s="172"/>
    </row>
    <row r="921" spans="1:23" s="2" customFormat="1" ht="43.5" customHeight="1" x14ac:dyDescent="0.25">
      <c r="A921" s="13" t="s">
        <v>104</v>
      </c>
      <c r="B921" s="14" t="s">
        <v>105</v>
      </c>
      <c r="C921" s="29">
        <v>0</v>
      </c>
      <c r="D921" s="29"/>
      <c r="E921" s="29"/>
      <c r="F921" s="29"/>
      <c r="G921" s="29"/>
      <c r="H921" s="29"/>
      <c r="I921" s="29"/>
      <c r="J921" s="29"/>
      <c r="K921" s="29"/>
      <c r="L921" s="29"/>
      <c r="M921" s="29"/>
      <c r="N921" s="29"/>
      <c r="O921" s="29"/>
      <c r="P921" s="29"/>
      <c r="Q921" s="106"/>
      <c r="R921" s="29"/>
      <c r="S921" s="29"/>
      <c r="T921" s="29"/>
      <c r="U921" s="172"/>
      <c r="V921" s="172"/>
      <c r="W921" s="172"/>
    </row>
    <row r="922" spans="1:23" s="2" customFormat="1" ht="43.5" customHeight="1" x14ac:dyDescent="0.25">
      <c r="A922" s="13" t="s">
        <v>106</v>
      </c>
      <c r="B922" s="14" t="s">
        <v>58</v>
      </c>
      <c r="C922" s="83">
        <f>+SUM(C923:C926)</f>
        <v>26831</v>
      </c>
      <c r="D922" s="83">
        <f t="shared" ref="D922:P922" si="77">+SUM(D923:D926)</f>
        <v>26831</v>
      </c>
      <c r="E922" s="83">
        <f t="shared" si="77"/>
        <v>0</v>
      </c>
      <c r="F922" s="83">
        <f t="shared" si="77"/>
        <v>0</v>
      </c>
      <c r="G922" s="83">
        <f t="shared" si="77"/>
        <v>0</v>
      </c>
      <c r="H922" s="83">
        <f t="shared" si="77"/>
        <v>0</v>
      </c>
      <c r="I922" s="83">
        <f t="shared" si="77"/>
        <v>0</v>
      </c>
      <c r="J922" s="83">
        <f t="shared" si="77"/>
        <v>0</v>
      </c>
      <c r="K922" s="83">
        <f t="shared" si="77"/>
        <v>0</v>
      </c>
      <c r="L922" s="83">
        <f t="shared" si="77"/>
        <v>0</v>
      </c>
      <c r="M922" s="83">
        <f t="shared" si="77"/>
        <v>0</v>
      </c>
      <c r="N922" s="83">
        <f t="shared" si="77"/>
        <v>0</v>
      </c>
      <c r="O922" s="83">
        <f t="shared" si="77"/>
        <v>0</v>
      </c>
      <c r="P922" s="83">
        <f t="shared" si="77"/>
        <v>0</v>
      </c>
      <c r="Q922" s="106"/>
      <c r="R922" s="83">
        <f t="shared" ref="R922:T922" si="78">+SUM(R923:R926)</f>
        <v>0</v>
      </c>
      <c r="S922" s="83">
        <f t="shared" si="78"/>
        <v>0</v>
      </c>
      <c r="T922" s="83">
        <f t="shared" si="78"/>
        <v>0</v>
      </c>
      <c r="U922" s="172"/>
      <c r="V922" s="172"/>
      <c r="W922" s="172"/>
    </row>
    <row r="923" spans="1:23" s="2" customFormat="1" ht="43.5" customHeight="1" x14ac:dyDescent="0.25">
      <c r="A923" s="121">
        <v>1</v>
      </c>
      <c r="B923" s="122" t="s">
        <v>701</v>
      </c>
      <c r="C923" s="123">
        <v>5000</v>
      </c>
      <c r="D923" s="123">
        <v>5000</v>
      </c>
      <c r="E923" s="29"/>
      <c r="F923" s="29"/>
      <c r="G923" s="29"/>
      <c r="H923" s="29"/>
      <c r="I923" s="29"/>
      <c r="J923" s="29"/>
      <c r="K923" s="29"/>
      <c r="L923" s="29"/>
      <c r="M923" s="29"/>
      <c r="N923" s="29"/>
      <c r="O923" s="29"/>
      <c r="P923" s="29"/>
      <c r="Q923" s="106"/>
      <c r="R923" s="29"/>
      <c r="S923" s="29"/>
      <c r="T923" s="29"/>
      <c r="U923" s="172"/>
      <c r="V923" s="172"/>
      <c r="W923" s="172"/>
    </row>
    <row r="924" spans="1:23" s="2" customFormat="1" ht="43.5" customHeight="1" x14ac:dyDescent="0.25">
      <c r="A924" s="121">
        <v>2</v>
      </c>
      <c r="B924" s="122" t="s">
        <v>702</v>
      </c>
      <c r="C924" s="123">
        <v>5000</v>
      </c>
      <c r="D924" s="123">
        <v>5000</v>
      </c>
      <c r="E924" s="29"/>
      <c r="F924" s="29"/>
      <c r="G924" s="29"/>
      <c r="H924" s="29"/>
      <c r="I924" s="29"/>
      <c r="J924" s="29"/>
      <c r="K924" s="29"/>
      <c r="L924" s="29"/>
      <c r="M924" s="29"/>
      <c r="N924" s="29"/>
      <c r="O924" s="29"/>
      <c r="P924" s="29"/>
      <c r="Q924" s="106"/>
      <c r="R924" s="29"/>
      <c r="S924" s="29"/>
      <c r="T924" s="29"/>
      <c r="U924" s="172"/>
      <c r="V924" s="172"/>
      <c r="W924" s="172"/>
    </row>
    <row r="925" spans="1:23" s="2" customFormat="1" ht="43.5" customHeight="1" x14ac:dyDescent="0.25">
      <c r="A925" s="121">
        <v>3</v>
      </c>
      <c r="B925" s="122" t="s">
        <v>703</v>
      </c>
      <c r="C925" s="123">
        <v>10000</v>
      </c>
      <c r="D925" s="123">
        <v>10000</v>
      </c>
      <c r="E925" s="29"/>
      <c r="F925" s="29"/>
      <c r="G925" s="29"/>
      <c r="H925" s="29"/>
      <c r="I925" s="29"/>
      <c r="J925" s="29"/>
      <c r="K925" s="29"/>
      <c r="L925" s="29"/>
      <c r="M925" s="29"/>
      <c r="N925" s="29"/>
      <c r="O925" s="29"/>
      <c r="P925" s="29"/>
      <c r="Q925" s="106"/>
      <c r="R925" s="29"/>
      <c r="S925" s="29"/>
      <c r="T925" s="29"/>
      <c r="U925" s="172"/>
      <c r="V925" s="172"/>
      <c r="W925" s="172"/>
    </row>
    <row r="926" spans="1:23" s="2" customFormat="1" ht="45.75" customHeight="1" x14ac:dyDescent="0.25">
      <c r="A926" s="121"/>
      <c r="B926" s="124" t="s">
        <v>720</v>
      </c>
      <c r="C926" s="29">
        <v>6831</v>
      </c>
      <c r="D926" s="29">
        <v>6831</v>
      </c>
      <c r="E926" s="29"/>
      <c r="F926" s="29"/>
      <c r="G926" s="29"/>
      <c r="H926" s="29"/>
      <c r="I926" s="29"/>
      <c r="J926" s="29"/>
      <c r="K926" s="29"/>
      <c r="L926" s="29"/>
      <c r="M926" s="29"/>
      <c r="N926" s="29"/>
      <c r="O926" s="29"/>
      <c r="P926" s="29"/>
      <c r="Q926" s="106"/>
      <c r="R926" s="29"/>
      <c r="S926" s="29"/>
      <c r="T926" s="29"/>
    </row>
    <row r="927" spans="1:23" s="2" customFormat="1" ht="70.5" customHeight="1" x14ac:dyDescent="0.25">
      <c r="A927" s="49" t="s">
        <v>51</v>
      </c>
      <c r="B927" s="49" t="s">
        <v>70</v>
      </c>
      <c r="C927" s="49">
        <f>C928+C937</f>
        <v>33650</v>
      </c>
      <c r="D927" s="49">
        <f>D928+D937</f>
        <v>33650</v>
      </c>
      <c r="E927" s="49">
        <f t="shared" ref="E927:F927" si="79">E928+E937</f>
        <v>0</v>
      </c>
      <c r="F927" s="49">
        <f t="shared" si="79"/>
        <v>1000</v>
      </c>
      <c r="G927" s="49"/>
      <c r="H927" s="49"/>
      <c r="I927" s="49"/>
      <c r="J927" s="49"/>
      <c r="K927" s="49"/>
      <c r="L927" s="49"/>
      <c r="M927" s="49"/>
      <c r="N927" s="49"/>
      <c r="O927" s="49"/>
      <c r="P927" s="49"/>
      <c r="Q927" s="49"/>
      <c r="R927" s="29"/>
      <c r="S927" s="29"/>
      <c r="T927" s="29"/>
      <c r="U927" s="17"/>
      <c r="V927" s="17"/>
      <c r="W927" s="17"/>
    </row>
    <row r="928" spans="1:23" s="220" customFormat="1" ht="18" customHeight="1" x14ac:dyDescent="0.25">
      <c r="A928" s="13" t="s">
        <v>53</v>
      </c>
      <c r="B928" s="14" t="s">
        <v>107</v>
      </c>
      <c r="C928" s="29">
        <f t="shared" ref="C928:P928" si="80">SUM(C929:C936)</f>
        <v>33650</v>
      </c>
      <c r="D928" s="29">
        <f t="shared" si="80"/>
        <v>33650</v>
      </c>
      <c r="E928" s="29">
        <f t="shared" si="80"/>
        <v>0</v>
      </c>
      <c r="F928" s="29">
        <f t="shared" si="80"/>
        <v>1000</v>
      </c>
      <c r="G928" s="29">
        <f t="shared" si="80"/>
        <v>0</v>
      </c>
      <c r="H928" s="29">
        <f t="shared" si="80"/>
        <v>0</v>
      </c>
      <c r="I928" s="29">
        <f t="shared" si="80"/>
        <v>0</v>
      </c>
      <c r="J928" s="29">
        <f t="shared" si="80"/>
        <v>0</v>
      </c>
      <c r="K928" s="29">
        <f t="shared" si="80"/>
        <v>0</v>
      </c>
      <c r="L928" s="29">
        <f t="shared" si="80"/>
        <v>0</v>
      </c>
      <c r="M928" s="29">
        <f t="shared" si="80"/>
        <v>0</v>
      </c>
      <c r="N928" s="29">
        <f t="shared" si="80"/>
        <v>0</v>
      </c>
      <c r="O928" s="29">
        <f t="shared" si="80"/>
        <v>0</v>
      </c>
      <c r="P928" s="29">
        <f t="shared" si="80"/>
        <v>0</v>
      </c>
      <c r="Q928" s="106"/>
      <c r="R928" s="29">
        <f>SUM(R929:R936)</f>
        <v>2</v>
      </c>
      <c r="S928" s="29">
        <f>SUM(S929:S936)</f>
        <v>4</v>
      </c>
      <c r="T928" s="29">
        <f>SUM(T929:T936)</f>
        <v>0</v>
      </c>
      <c r="U928" s="222"/>
      <c r="V928" s="222"/>
      <c r="W928" s="222"/>
    </row>
    <row r="929" spans="1:24" s="220" customFormat="1" x14ac:dyDescent="0.25">
      <c r="A929" s="109">
        <v>1</v>
      </c>
      <c r="B929" s="110" t="s">
        <v>704</v>
      </c>
      <c r="C929" s="125">
        <v>19250</v>
      </c>
      <c r="D929" s="125">
        <v>19250</v>
      </c>
      <c r="E929" s="126"/>
      <c r="F929" s="53">
        <v>500</v>
      </c>
      <c r="G929" s="126"/>
      <c r="H929" s="126"/>
      <c r="I929" s="126"/>
      <c r="J929" s="126"/>
      <c r="K929" s="126"/>
      <c r="L929" s="126"/>
      <c r="M929" s="126"/>
      <c r="N929" s="126"/>
      <c r="O929" s="126"/>
      <c r="P929" s="126"/>
      <c r="Q929" s="127"/>
      <c r="R929" s="126"/>
      <c r="S929" s="126"/>
      <c r="T929" s="126"/>
      <c r="U929" s="222"/>
      <c r="V929" s="222"/>
      <c r="W929" s="222"/>
    </row>
    <row r="930" spans="1:24" s="2" customFormat="1" x14ac:dyDescent="0.25">
      <c r="A930" s="109">
        <v>2</v>
      </c>
      <c r="B930" s="110" t="s">
        <v>705</v>
      </c>
      <c r="C930" s="125">
        <v>14400</v>
      </c>
      <c r="D930" s="125">
        <v>14400</v>
      </c>
      <c r="E930" s="126"/>
      <c r="F930" s="53">
        <v>500</v>
      </c>
      <c r="G930" s="126"/>
      <c r="H930" s="126"/>
      <c r="I930" s="126"/>
      <c r="J930" s="126"/>
      <c r="K930" s="126"/>
      <c r="L930" s="126"/>
      <c r="M930" s="126"/>
      <c r="N930" s="126"/>
      <c r="O930" s="126"/>
      <c r="P930" s="126"/>
      <c r="Q930" s="127"/>
      <c r="R930" s="126">
        <v>1</v>
      </c>
      <c r="S930" s="126"/>
      <c r="T930" s="126"/>
      <c r="U930" s="172"/>
      <c r="V930" s="172"/>
      <c r="W930" s="172"/>
    </row>
    <row r="931" spans="1:24" s="2" customFormat="1" x14ac:dyDescent="0.25">
      <c r="A931" s="109">
        <v>3</v>
      </c>
      <c r="B931" s="110" t="s">
        <v>706</v>
      </c>
      <c r="C931" s="30"/>
      <c r="D931" s="30"/>
      <c r="E931" s="29"/>
      <c r="F931" s="29"/>
      <c r="G931" s="29"/>
      <c r="H931" s="29"/>
      <c r="I931" s="29"/>
      <c r="J931" s="29"/>
      <c r="K931" s="29"/>
      <c r="L931" s="29"/>
      <c r="M931" s="29"/>
      <c r="N931" s="29"/>
      <c r="O931" s="29"/>
      <c r="P931" s="29"/>
      <c r="Q931" s="127"/>
      <c r="R931" s="29">
        <v>1</v>
      </c>
      <c r="S931" s="29"/>
      <c r="T931" s="29"/>
      <c r="U931" s="28"/>
      <c r="V931" s="28"/>
      <c r="W931" s="28"/>
    </row>
    <row r="932" spans="1:24" s="2" customFormat="1" x14ac:dyDescent="0.25">
      <c r="A932" s="109">
        <v>4</v>
      </c>
      <c r="B932" s="110" t="s">
        <v>707</v>
      </c>
      <c r="C932" s="30"/>
      <c r="D932" s="53"/>
      <c r="E932" s="56"/>
      <c r="F932" s="56"/>
      <c r="G932" s="56"/>
      <c r="H932" s="56"/>
      <c r="I932" s="56"/>
      <c r="J932" s="56"/>
      <c r="K932" s="56"/>
      <c r="L932" s="56"/>
      <c r="M932" s="56"/>
      <c r="N932" s="56"/>
      <c r="O932" s="56"/>
      <c r="P932" s="56"/>
      <c r="Q932" s="127"/>
      <c r="R932" s="56"/>
      <c r="S932" s="56">
        <v>1</v>
      </c>
      <c r="T932" s="56"/>
      <c r="U932" s="28"/>
      <c r="V932" s="28"/>
      <c r="W932" s="28"/>
    </row>
    <row r="933" spans="1:24" s="2" customFormat="1" x14ac:dyDescent="0.25">
      <c r="A933" s="109">
        <v>5</v>
      </c>
      <c r="B933" s="110" t="s">
        <v>708</v>
      </c>
      <c r="C933" s="30"/>
      <c r="D933" s="53"/>
      <c r="E933" s="56"/>
      <c r="F933" s="56"/>
      <c r="G933" s="56"/>
      <c r="H933" s="56"/>
      <c r="I933" s="56"/>
      <c r="J933" s="56"/>
      <c r="K933" s="56"/>
      <c r="L933" s="56"/>
      <c r="M933" s="56"/>
      <c r="N933" s="56"/>
      <c r="O933" s="56"/>
      <c r="P933" s="56"/>
      <c r="Q933" s="127"/>
      <c r="R933" s="56"/>
      <c r="S933" s="56">
        <v>1</v>
      </c>
      <c r="T933" s="56"/>
      <c r="U933" s="172"/>
      <c r="V933" s="172"/>
      <c r="W933" s="172"/>
    </row>
    <row r="934" spans="1:24" s="2" customFormat="1" x14ac:dyDescent="0.25">
      <c r="A934" s="109">
        <v>6</v>
      </c>
      <c r="B934" s="110" t="s">
        <v>709</v>
      </c>
      <c r="C934" s="128"/>
      <c r="D934" s="129"/>
      <c r="E934" s="29"/>
      <c r="F934" s="29"/>
      <c r="G934" s="29"/>
      <c r="H934" s="29"/>
      <c r="I934" s="29"/>
      <c r="J934" s="29"/>
      <c r="K934" s="29"/>
      <c r="L934" s="29"/>
      <c r="M934" s="29"/>
      <c r="N934" s="29"/>
      <c r="O934" s="29"/>
      <c r="P934" s="29"/>
      <c r="Q934" s="127"/>
      <c r="R934" s="29"/>
      <c r="S934" s="29">
        <v>1</v>
      </c>
      <c r="T934" s="29"/>
      <c r="U934" s="28"/>
      <c r="V934" s="28"/>
      <c r="W934" s="28"/>
    </row>
    <row r="935" spans="1:24" s="2" customFormat="1" x14ac:dyDescent="0.25">
      <c r="A935" s="109">
        <v>7</v>
      </c>
      <c r="B935" s="110" t="s">
        <v>710</v>
      </c>
      <c r="C935" s="30"/>
      <c r="D935" s="53"/>
      <c r="E935" s="56"/>
      <c r="F935" s="56"/>
      <c r="G935" s="56"/>
      <c r="H935" s="56"/>
      <c r="I935" s="56"/>
      <c r="J935" s="56"/>
      <c r="K935" s="56"/>
      <c r="L935" s="56"/>
      <c r="M935" s="56"/>
      <c r="N935" s="56"/>
      <c r="O935" s="56"/>
      <c r="P935" s="56"/>
      <c r="Q935" s="127"/>
      <c r="R935" s="56"/>
      <c r="S935" s="56">
        <v>1</v>
      </c>
      <c r="T935" s="56"/>
      <c r="U935" s="28"/>
      <c r="V935" s="28"/>
      <c r="W935" s="28">
        <f>D927</f>
        <v>33650</v>
      </c>
    </row>
    <row r="936" spans="1:24" s="2" customFormat="1" ht="30.75" customHeight="1" x14ac:dyDescent="0.25">
      <c r="A936" s="109">
        <v>8</v>
      </c>
      <c r="B936" s="110" t="s">
        <v>711</v>
      </c>
      <c r="C936" s="30"/>
      <c r="D936" s="53"/>
      <c r="E936" s="56"/>
      <c r="F936" s="56"/>
      <c r="G936" s="56"/>
      <c r="H936" s="56"/>
      <c r="I936" s="56"/>
      <c r="J936" s="56"/>
      <c r="K936" s="56"/>
      <c r="L936" s="56"/>
      <c r="M936" s="56"/>
      <c r="N936" s="56"/>
      <c r="O936" s="56"/>
      <c r="P936" s="56"/>
      <c r="Q936" s="127"/>
      <c r="R936" s="56"/>
      <c r="S936" s="56"/>
      <c r="T936" s="56"/>
      <c r="U936" s="28"/>
      <c r="V936" s="28"/>
      <c r="W936" s="28"/>
    </row>
    <row r="937" spans="1:24" s="2" customFormat="1" ht="44.25" customHeight="1" x14ac:dyDescent="0.25">
      <c r="A937" s="130" t="s">
        <v>55</v>
      </c>
      <c r="B937" s="14" t="s">
        <v>116</v>
      </c>
      <c r="C937" s="29">
        <v>0</v>
      </c>
      <c r="D937" s="53"/>
      <c r="E937" s="56"/>
      <c r="F937" s="56"/>
      <c r="G937" s="56"/>
      <c r="H937" s="56"/>
      <c r="I937" s="56"/>
      <c r="J937" s="56"/>
      <c r="K937" s="56"/>
      <c r="L937" s="56"/>
      <c r="M937" s="56"/>
      <c r="N937" s="56"/>
      <c r="O937" s="56"/>
      <c r="P937" s="56"/>
      <c r="Q937" s="45"/>
      <c r="R937" s="56"/>
      <c r="S937" s="56"/>
      <c r="T937" s="56"/>
      <c r="U937" s="17"/>
      <c r="V937" s="17"/>
      <c r="W937" s="17"/>
    </row>
    <row r="938" spans="1:24" s="2" customFormat="1" ht="70.5" customHeight="1" x14ac:dyDescent="0.25">
      <c r="A938" s="49" t="s">
        <v>51</v>
      </c>
      <c r="B938" s="49" t="s">
        <v>502</v>
      </c>
      <c r="C938" s="49">
        <v>2794</v>
      </c>
      <c r="D938" s="49">
        <v>2794</v>
      </c>
      <c r="E938" s="49"/>
      <c r="F938" s="49"/>
      <c r="G938" s="49"/>
      <c r="H938" s="49"/>
      <c r="I938" s="49"/>
      <c r="J938" s="49"/>
      <c r="K938" s="49"/>
      <c r="L938" s="49"/>
      <c r="M938" s="49"/>
      <c r="N938" s="49"/>
      <c r="O938" s="49"/>
      <c r="P938" s="49"/>
      <c r="Q938" s="49"/>
      <c r="R938" s="29"/>
      <c r="S938" s="29"/>
      <c r="T938" s="29"/>
      <c r="U938" s="17"/>
      <c r="V938" s="17"/>
      <c r="W938" s="17"/>
    </row>
    <row r="939" spans="1:24" s="2" customFormat="1" ht="70.5" customHeight="1" x14ac:dyDescent="0.25">
      <c r="A939" s="49" t="s">
        <v>69</v>
      </c>
      <c r="B939" s="49" t="s">
        <v>73</v>
      </c>
      <c r="C939" s="49">
        <f>C940</f>
        <v>0</v>
      </c>
      <c r="D939" s="49">
        <f>D940</f>
        <v>0</v>
      </c>
      <c r="E939" s="49">
        <v>0</v>
      </c>
      <c r="F939" s="49"/>
      <c r="G939" s="49"/>
      <c r="H939" s="49"/>
      <c r="I939" s="49"/>
      <c r="J939" s="49"/>
      <c r="K939" s="49"/>
      <c r="L939" s="49"/>
      <c r="M939" s="49"/>
      <c r="N939" s="49"/>
      <c r="O939" s="49"/>
      <c r="P939" s="49"/>
      <c r="Q939" s="49"/>
      <c r="R939" s="29"/>
      <c r="S939" s="29"/>
      <c r="T939" s="29"/>
      <c r="U939" s="17"/>
      <c r="V939" s="17"/>
      <c r="W939" s="17"/>
    </row>
    <row r="940" spans="1:24" s="2" customFormat="1" ht="30.75" customHeight="1" x14ac:dyDescent="0.25">
      <c r="A940" s="13" t="s">
        <v>167</v>
      </c>
      <c r="B940" s="14" t="s">
        <v>168</v>
      </c>
      <c r="C940" s="29"/>
      <c r="D940" s="29"/>
      <c r="E940" s="29">
        <v>0</v>
      </c>
      <c r="F940" s="29"/>
      <c r="G940" s="29"/>
      <c r="H940" s="29"/>
      <c r="I940" s="29"/>
      <c r="J940" s="29"/>
      <c r="K940" s="29"/>
      <c r="L940" s="29"/>
      <c r="M940" s="29"/>
      <c r="N940" s="29"/>
      <c r="O940" s="29"/>
      <c r="P940" s="29"/>
      <c r="Q940" s="106"/>
      <c r="R940" s="29"/>
      <c r="S940" s="29"/>
      <c r="T940" s="29"/>
      <c r="U940" s="28"/>
      <c r="V940" s="28"/>
      <c r="W940" s="28"/>
    </row>
    <row r="941" spans="1:24" s="2" customFormat="1" ht="70.5" customHeight="1" x14ac:dyDescent="0.25">
      <c r="A941" s="49" t="s">
        <v>71</v>
      </c>
      <c r="B941" s="49" t="s">
        <v>75</v>
      </c>
      <c r="C941" s="49"/>
      <c r="D941" s="49"/>
      <c r="E941" s="49"/>
      <c r="F941" s="49"/>
      <c r="G941" s="49"/>
      <c r="H941" s="49"/>
      <c r="I941" s="49"/>
      <c r="J941" s="49"/>
      <c r="K941" s="49"/>
      <c r="L941" s="49"/>
      <c r="M941" s="49"/>
      <c r="N941" s="49"/>
      <c r="O941" s="49"/>
      <c r="P941" s="49"/>
      <c r="Q941" s="49"/>
      <c r="R941" s="29"/>
      <c r="S941" s="29"/>
      <c r="T941" s="29"/>
      <c r="U941" s="17"/>
      <c r="V941" s="17"/>
      <c r="W941" s="17"/>
    </row>
    <row r="942" spans="1:24" s="1" customFormat="1" ht="39.75" customHeight="1" x14ac:dyDescent="0.25">
      <c r="A942" s="9" t="s">
        <v>712</v>
      </c>
      <c r="B942" s="11" t="s">
        <v>28</v>
      </c>
      <c r="C942" s="131">
        <f>C943+C950+C953+C962+C963+C965</f>
        <v>17938</v>
      </c>
      <c r="D942" s="131">
        <f>D943+D950+D953+D962+D963+D965</f>
        <v>7438</v>
      </c>
      <c r="E942" s="131">
        <f t="shared" ref="E942:F942" si="81">E943+E950+E953+E962+E963+E965</f>
        <v>10500</v>
      </c>
      <c r="F942" s="131">
        <f t="shared" si="81"/>
        <v>0</v>
      </c>
      <c r="G942" s="131"/>
      <c r="H942" s="131"/>
      <c r="I942" s="131"/>
      <c r="J942" s="131"/>
      <c r="K942" s="131"/>
      <c r="L942" s="131"/>
      <c r="M942" s="131"/>
      <c r="N942" s="131"/>
      <c r="O942" s="131"/>
      <c r="P942" s="131"/>
      <c r="Q942" s="11"/>
      <c r="R942" s="131"/>
      <c r="S942" s="131"/>
      <c r="T942" s="131"/>
      <c r="U942" s="12"/>
      <c r="V942" s="12"/>
      <c r="W942" s="12"/>
    </row>
    <row r="943" spans="1:24" s="2" customFormat="1" ht="70.5" customHeight="1" x14ac:dyDescent="0.25">
      <c r="A943" s="49" t="s">
        <v>36</v>
      </c>
      <c r="B943" s="49" t="s">
        <v>37</v>
      </c>
      <c r="C943" s="49">
        <f>C944</f>
        <v>2617</v>
      </c>
      <c r="D943" s="49">
        <f>D944</f>
        <v>2617</v>
      </c>
      <c r="E943" s="49">
        <f t="shared" ref="E943:F943" si="82">E944</f>
        <v>0</v>
      </c>
      <c r="F943" s="49">
        <f t="shared" si="82"/>
        <v>0</v>
      </c>
      <c r="G943" s="49"/>
      <c r="H943" s="49"/>
      <c r="I943" s="49"/>
      <c r="J943" s="49"/>
      <c r="K943" s="49"/>
      <c r="L943" s="49"/>
      <c r="M943" s="49"/>
      <c r="N943" s="49"/>
      <c r="O943" s="49"/>
      <c r="P943" s="49"/>
      <c r="Q943" s="49"/>
      <c r="R943" s="29"/>
      <c r="S943" s="29"/>
      <c r="T943" s="29"/>
      <c r="U943" s="17"/>
      <c r="V943" s="17"/>
      <c r="W943" s="17"/>
      <c r="X943" s="2">
        <v>7983</v>
      </c>
    </row>
    <row r="944" spans="1:24" s="2" customFormat="1" ht="25.5" customHeight="1" x14ac:dyDescent="0.25">
      <c r="A944" s="13" t="s">
        <v>79</v>
      </c>
      <c r="B944" s="14" t="s">
        <v>80</v>
      </c>
      <c r="C944" s="132">
        <f>SUM(C945:C949)</f>
        <v>2617</v>
      </c>
      <c r="D944" s="132">
        <f>SUM(D945:D949)</f>
        <v>2617</v>
      </c>
      <c r="E944" s="132">
        <f t="shared" ref="E944:F944" si="83">SUM(E945:E949)</f>
        <v>0</v>
      </c>
      <c r="F944" s="132">
        <f t="shared" si="83"/>
        <v>0</v>
      </c>
      <c r="G944" s="132"/>
      <c r="H944" s="132"/>
      <c r="I944" s="132"/>
      <c r="J944" s="132"/>
      <c r="K944" s="132"/>
      <c r="L944" s="132"/>
      <c r="M944" s="132"/>
      <c r="N944" s="132"/>
      <c r="O944" s="132"/>
      <c r="P944" s="132"/>
      <c r="Q944" s="16"/>
      <c r="R944" s="132"/>
      <c r="S944" s="132"/>
      <c r="T944" s="132"/>
      <c r="U944" s="17"/>
      <c r="V944" s="17"/>
      <c r="W944" s="17"/>
    </row>
    <row r="945" spans="1:23" s="2" customFormat="1" ht="34.5" customHeight="1" x14ac:dyDescent="0.25">
      <c r="A945" s="27" t="s">
        <v>38</v>
      </c>
      <c r="B945" s="36" t="s">
        <v>713</v>
      </c>
      <c r="C945" s="21">
        <v>2617</v>
      </c>
      <c r="D945" s="21">
        <v>2617</v>
      </c>
      <c r="E945" s="21"/>
      <c r="F945" s="21"/>
      <c r="G945" s="21"/>
      <c r="H945" s="21"/>
      <c r="I945" s="21"/>
      <c r="J945" s="21"/>
      <c r="K945" s="21"/>
      <c r="L945" s="21"/>
      <c r="M945" s="21"/>
      <c r="N945" s="21"/>
      <c r="O945" s="21"/>
      <c r="P945" s="21"/>
      <c r="Q945" s="16"/>
      <c r="R945" s="21"/>
      <c r="S945" s="21"/>
      <c r="T945" s="21"/>
      <c r="U945" s="17"/>
      <c r="V945" s="17"/>
      <c r="W945" s="17"/>
    </row>
    <row r="946" spans="1:23" s="2" customFormat="1" ht="27" customHeight="1" x14ac:dyDescent="0.25">
      <c r="A946" s="27" t="s">
        <v>39</v>
      </c>
      <c r="B946" s="36" t="s">
        <v>714</v>
      </c>
      <c r="C946" s="21"/>
      <c r="D946" s="21"/>
      <c r="E946" s="21"/>
      <c r="F946" s="21"/>
      <c r="G946" s="21"/>
      <c r="H946" s="21"/>
      <c r="I946" s="21"/>
      <c r="J946" s="21"/>
      <c r="K946" s="21"/>
      <c r="L946" s="21"/>
      <c r="M946" s="21"/>
      <c r="N946" s="21"/>
      <c r="O946" s="21"/>
      <c r="P946" s="21"/>
      <c r="Q946" s="16"/>
      <c r="R946" s="21"/>
      <c r="S946" s="21"/>
      <c r="T946" s="21"/>
      <c r="U946" s="17"/>
      <c r="V946" s="17"/>
      <c r="W946" s="17"/>
    </row>
    <row r="947" spans="1:23" s="2" customFormat="1" ht="27.75" customHeight="1" x14ac:dyDescent="0.25">
      <c r="A947" s="27" t="s">
        <v>40</v>
      </c>
      <c r="B947" s="36" t="s">
        <v>715</v>
      </c>
      <c r="C947" s="21"/>
      <c r="D947" s="21"/>
      <c r="E947" s="21"/>
      <c r="F947" s="21"/>
      <c r="G947" s="21"/>
      <c r="H947" s="21"/>
      <c r="I947" s="21"/>
      <c r="J947" s="21"/>
      <c r="K947" s="21"/>
      <c r="L947" s="21"/>
      <c r="M947" s="21"/>
      <c r="N947" s="21"/>
      <c r="O947" s="21"/>
      <c r="P947" s="21"/>
      <c r="Q947" s="16"/>
      <c r="R947" s="21"/>
      <c r="S947" s="21"/>
      <c r="T947" s="21"/>
      <c r="U947" s="17"/>
      <c r="V947" s="17"/>
      <c r="W947" s="17"/>
    </row>
    <row r="948" spans="1:23" s="2" customFormat="1" ht="35.25" customHeight="1" x14ac:dyDescent="0.25">
      <c r="A948" s="27" t="s">
        <v>41</v>
      </c>
      <c r="B948" s="36" t="s">
        <v>716</v>
      </c>
      <c r="C948" s="21"/>
      <c r="D948" s="21"/>
      <c r="E948" s="21"/>
      <c r="F948" s="21"/>
      <c r="G948" s="21"/>
      <c r="H948" s="21"/>
      <c r="I948" s="21"/>
      <c r="J948" s="21"/>
      <c r="K948" s="21"/>
      <c r="L948" s="21"/>
      <c r="M948" s="21"/>
      <c r="N948" s="21"/>
      <c r="O948" s="21"/>
      <c r="P948" s="21"/>
      <c r="Q948" s="16"/>
      <c r="R948" s="21"/>
      <c r="S948" s="21"/>
      <c r="T948" s="21"/>
      <c r="U948" s="17"/>
      <c r="V948" s="17"/>
      <c r="W948" s="17"/>
    </row>
    <row r="949" spans="1:23" s="2" customFormat="1" ht="27.75" customHeight="1" x14ac:dyDescent="0.25">
      <c r="A949" s="27" t="s">
        <v>42</v>
      </c>
      <c r="B949" s="36" t="s">
        <v>717</v>
      </c>
      <c r="C949" s="73"/>
      <c r="D949" s="21"/>
      <c r="E949" s="21"/>
      <c r="F949" s="21"/>
      <c r="G949" s="21"/>
      <c r="H949" s="21"/>
      <c r="I949" s="21"/>
      <c r="J949" s="21"/>
      <c r="K949" s="21"/>
      <c r="L949" s="21"/>
      <c r="M949" s="21"/>
      <c r="N949" s="21"/>
      <c r="O949" s="21"/>
      <c r="P949" s="21"/>
      <c r="Q949" s="16"/>
      <c r="R949" s="21"/>
      <c r="S949" s="21"/>
      <c r="T949" s="21"/>
      <c r="U949" s="17"/>
      <c r="V949" s="17"/>
      <c r="W949" s="17"/>
    </row>
    <row r="950" spans="1:23" s="2" customFormat="1" ht="70.5" customHeight="1" x14ac:dyDescent="0.25">
      <c r="A950" s="49" t="s">
        <v>48</v>
      </c>
      <c r="B950" s="49" t="s">
        <v>49</v>
      </c>
      <c r="C950" s="49">
        <f>C951+C952</f>
        <v>0</v>
      </c>
      <c r="D950" s="49">
        <f>D951+D952</f>
        <v>0</v>
      </c>
      <c r="E950" s="49">
        <v>0</v>
      </c>
      <c r="F950" s="49"/>
      <c r="G950" s="49"/>
      <c r="H950" s="49"/>
      <c r="I950" s="49"/>
      <c r="J950" s="49"/>
      <c r="K950" s="49"/>
      <c r="L950" s="49"/>
      <c r="M950" s="49"/>
      <c r="N950" s="49"/>
      <c r="O950" s="49"/>
      <c r="P950" s="49"/>
      <c r="Q950" s="49"/>
      <c r="R950" s="29"/>
      <c r="S950" s="29"/>
      <c r="T950" s="29"/>
      <c r="U950" s="17"/>
      <c r="V950" s="17"/>
      <c r="W950" s="17"/>
    </row>
    <row r="951" spans="1:23" s="2" customFormat="1" ht="33.75" customHeight="1" x14ac:dyDescent="0.25">
      <c r="A951" s="13" t="s">
        <v>121</v>
      </c>
      <c r="B951" s="14" t="s">
        <v>122</v>
      </c>
      <c r="C951" s="132"/>
      <c r="D951" s="132"/>
      <c r="E951" s="132"/>
      <c r="F951" s="132"/>
      <c r="G951" s="132"/>
      <c r="H951" s="132"/>
      <c r="I951" s="132"/>
      <c r="J951" s="132"/>
      <c r="K951" s="132"/>
      <c r="L951" s="132"/>
      <c r="M951" s="132"/>
      <c r="N951" s="132"/>
      <c r="O951" s="132"/>
      <c r="P951" s="132"/>
      <c r="Q951" s="16"/>
      <c r="R951" s="132"/>
      <c r="S951" s="132"/>
      <c r="T951" s="132"/>
      <c r="U951" s="17"/>
      <c r="V951" s="17"/>
      <c r="W951" s="17"/>
    </row>
    <row r="952" spans="1:23" s="2" customFormat="1" ht="35.25" customHeight="1" x14ac:dyDescent="0.25">
      <c r="A952" s="13" t="s">
        <v>123</v>
      </c>
      <c r="B952" s="14" t="s">
        <v>124</v>
      </c>
      <c r="C952" s="83">
        <v>0</v>
      </c>
      <c r="D952" s="21"/>
      <c r="E952" s="21"/>
      <c r="F952" s="21"/>
      <c r="G952" s="21"/>
      <c r="H952" s="21"/>
      <c r="I952" s="21"/>
      <c r="J952" s="21"/>
      <c r="K952" s="21"/>
      <c r="L952" s="21"/>
      <c r="M952" s="21"/>
      <c r="N952" s="21"/>
      <c r="O952" s="21"/>
      <c r="P952" s="21"/>
      <c r="Q952" s="16"/>
      <c r="R952" s="21"/>
      <c r="S952" s="21"/>
      <c r="T952" s="21"/>
      <c r="U952" s="17"/>
      <c r="V952" s="17"/>
      <c r="W952" s="17"/>
    </row>
    <row r="953" spans="1:23" s="2" customFormat="1" ht="70.5" customHeight="1" x14ac:dyDescent="0.25">
      <c r="A953" s="49" t="s">
        <v>50</v>
      </c>
      <c r="B953" s="49" t="s">
        <v>52</v>
      </c>
      <c r="C953" s="49">
        <f>C954+C957+C960+C961</f>
        <v>15321</v>
      </c>
      <c r="D953" s="49">
        <f>D954+D957+D960+D961</f>
        <v>4821</v>
      </c>
      <c r="E953" s="49">
        <f t="shared" ref="E953:F953" si="84">E954+E957+E960+E961</f>
        <v>10500</v>
      </c>
      <c r="F953" s="49">
        <f t="shared" si="84"/>
        <v>0</v>
      </c>
      <c r="G953" s="49"/>
      <c r="H953" s="49"/>
      <c r="I953" s="49"/>
      <c r="J953" s="49"/>
      <c r="K953" s="49"/>
      <c r="L953" s="49"/>
      <c r="M953" s="49"/>
      <c r="N953" s="49"/>
      <c r="O953" s="49"/>
      <c r="P953" s="49"/>
      <c r="Q953" s="49"/>
      <c r="R953" s="29"/>
      <c r="S953" s="29"/>
      <c r="T953" s="29"/>
      <c r="U953" s="17"/>
      <c r="V953" s="17"/>
      <c r="W953" s="17"/>
    </row>
    <row r="954" spans="1:23" s="2" customFormat="1" x14ac:dyDescent="0.25">
      <c r="A954" s="13" t="s">
        <v>88</v>
      </c>
      <c r="B954" s="14" t="s">
        <v>89</v>
      </c>
      <c r="C954" s="83">
        <v>0</v>
      </c>
      <c r="D954" s="21"/>
      <c r="E954" s="21"/>
      <c r="F954" s="21"/>
      <c r="G954" s="21"/>
      <c r="H954" s="21"/>
      <c r="I954" s="21"/>
      <c r="J954" s="21"/>
      <c r="K954" s="21"/>
      <c r="L954" s="21"/>
      <c r="M954" s="21"/>
      <c r="N954" s="21"/>
      <c r="O954" s="21"/>
      <c r="P954" s="21"/>
      <c r="Q954" s="16"/>
      <c r="R954" s="21"/>
      <c r="S954" s="21"/>
      <c r="T954" s="21"/>
      <c r="U954" s="17"/>
      <c r="V954" s="17"/>
      <c r="W954" s="17"/>
    </row>
    <row r="955" spans="1:23" s="2" customFormat="1" x14ac:dyDescent="0.25">
      <c r="A955" s="13" t="s">
        <v>62</v>
      </c>
      <c r="B955" s="14" t="s">
        <v>60</v>
      </c>
      <c r="C955" s="83">
        <v>0</v>
      </c>
      <c r="D955" s="21"/>
      <c r="E955" s="21"/>
      <c r="F955" s="21"/>
      <c r="G955" s="21"/>
      <c r="H955" s="21"/>
      <c r="I955" s="21"/>
      <c r="J955" s="21"/>
      <c r="K955" s="21"/>
      <c r="L955" s="21"/>
      <c r="M955" s="21"/>
      <c r="N955" s="21"/>
      <c r="O955" s="21"/>
      <c r="P955" s="21"/>
      <c r="Q955" s="16"/>
      <c r="R955" s="21"/>
      <c r="S955" s="21"/>
      <c r="T955" s="21"/>
      <c r="U955" s="17"/>
      <c r="V955" s="17"/>
      <c r="W955" s="17"/>
    </row>
    <row r="956" spans="1:23" s="2" customFormat="1" x14ac:dyDescent="0.25">
      <c r="A956" s="13" t="s">
        <v>62</v>
      </c>
      <c r="B956" s="14" t="s">
        <v>61</v>
      </c>
      <c r="C956" s="83">
        <v>0</v>
      </c>
      <c r="D956" s="21"/>
      <c r="E956" s="21"/>
      <c r="F956" s="21"/>
      <c r="G956" s="21"/>
      <c r="H956" s="21"/>
      <c r="I956" s="21"/>
      <c r="J956" s="21"/>
      <c r="K956" s="21"/>
      <c r="L956" s="21"/>
      <c r="M956" s="21"/>
      <c r="N956" s="21"/>
      <c r="O956" s="21"/>
      <c r="P956" s="21"/>
      <c r="Q956" s="16"/>
      <c r="R956" s="21"/>
      <c r="S956" s="21"/>
      <c r="T956" s="21"/>
      <c r="U956" s="17"/>
      <c r="V956" s="17"/>
      <c r="W956" s="17"/>
    </row>
    <row r="957" spans="1:23" s="2" customFormat="1" ht="35.25" customHeight="1" x14ac:dyDescent="0.25">
      <c r="A957" s="13" t="s">
        <v>94</v>
      </c>
      <c r="B957" s="14" t="s">
        <v>56</v>
      </c>
      <c r="C957" s="132">
        <f>SUM(C958:C959)</f>
        <v>15321</v>
      </c>
      <c r="D957" s="132">
        <f>SUM(D958:D959)</f>
        <v>4821</v>
      </c>
      <c r="E957" s="132">
        <f t="shared" ref="E957:F957" si="85">SUM(E958:E959)</f>
        <v>10500</v>
      </c>
      <c r="F957" s="132">
        <f t="shared" si="85"/>
        <v>0</v>
      </c>
      <c r="G957" s="132"/>
      <c r="H957" s="132"/>
      <c r="I957" s="132"/>
      <c r="J957" s="132"/>
      <c r="K957" s="132"/>
      <c r="L957" s="132"/>
      <c r="M957" s="132"/>
      <c r="N957" s="132"/>
      <c r="O957" s="132"/>
      <c r="P957" s="132"/>
      <c r="Q957" s="16"/>
      <c r="R957" s="132"/>
      <c r="S957" s="132"/>
      <c r="T957" s="132"/>
      <c r="U957" s="17"/>
      <c r="V957" s="17"/>
      <c r="W957" s="17"/>
    </row>
    <row r="958" spans="1:23" s="2" customFormat="1" ht="37.5" customHeight="1" x14ac:dyDescent="0.25">
      <c r="A958" s="18">
        <v>1</v>
      </c>
      <c r="B958" s="133" t="s">
        <v>718</v>
      </c>
      <c r="C958" s="21">
        <v>4821</v>
      </c>
      <c r="D958" s="21">
        <v>4821</v>
      </c>
      <c r="E958" s="21"/>
      <c r="F958" s="21"/>
      <c r="G958" s="21"/>
      <c r="H958" s="21"/>
      <c r="I958" s="21"/>
      <c r="J958" s="21"/>
      <c r="K958" s="21"/>
      <c r="L958" s="21"/>
      <c r="M958" s="21"/>
      <c r="N958" s="21"/>
      <c r="O958" s="21"/>
      <c r="P958" s="21"/>
      <c r="Q958" s="16"/>
      <c r="R958" s="21"/>
      <c r="S958" s="21"/>
      <c r="T958" s="21"/>
      <c r="U958" s="17"/>
      <c r="V958" s="17"/>
      <c r="W958" s="17"/>
    </row>
    <row r="959" spans="1:23" s="2" customFormat="1" ht="29.25" customHeight="1" x14ac:dyDescent="0.25">
      <c r="A959" s="18">
        <v>2</v>
      </c>
      <c r="B959" s="133" t="s">
        <v>719</v>
      </c>
      <c r="C959" s="134">
        <v>10500</v>
      </c>
      <c r="D959" s="134"/>
      <c r="E959" s="134">
        <v>10500</v>
      </c>
      <c r="F959" s="21"/>
      <c r="G959" s="21"/>
      <c r="H959" s="21"/>
      <c r="I959" s="21"/>
      <c r="J959" s="21"/>
      <c r="K959" s="21"/>
      <c r="L959" s="21"/>
      <c r="M959" s="21"/>
      <c r="N959" s="21"/>
      <c r="O959" s="21"/>
      <c r="P959" s="21"/>
      <c r="Q959" s="16"/>
      <c r="R959" s="21"/>
      <c r="S959" s="21"/>
      <c r="T959" s="21"/>
      <c r="U959" s="17"/>
      <c r="V959" s="17"/>
      <c r="W959" s="17"/>
    </row>
    <row r="960" spans="1:23" s="2" customFormat="1" ht="36" customHeight="1" x14ac:dyDescent="0.25">
      <c r="A960" s="13" t="s">
        <v>104</v>
      </c>
      <c r="B960" s="14" t="s">
        <v>105</v>
      </c>
      <c r="C960" s="21"/>
      <c r="D960" s="21"/>
      <c r="E960" s="21"/>
      <c r="F960" s="21"/>
      <c r="G960" s="21"/>
      <c r="H960" s="21"/>
      <c r="I960" s="21"/>
      <c r="J960" s="21"/>
      <c r="K960" s="21"/>
      <c r="L960" s="21"/>
      <c r="M960" s="21"/>
      <c r="N960" s="21"/>
      <c r="O960" s="21"/>
      <c r="P960" s="21"/>
      <c r="Q960" s="16"/>
      <c r="R960" s="21"/>
      <c r="S960" s="21"/>
      <c r="T960" s="21"/>
      <c r="U960" s="17"/>
      <c r="V960" s="17"/>
      <c r="W960" s="17"/>
    </row>
    <row r="961" spans="1:23" s="2" customFormat="1" ht="47.25" customHeight="1" x14ac:dyDescent="0.25">
      <c r="A961" s="13" t="s">
        <v>106</v>
      </c>
      <c r="B961" s="14" t="s">
        <v>58</v>
      </c>
      <c r="C961" s="132"/>
      <c r="D961" s="132"/>
      <c r="E961" s="132"/>
      <c r="F961" s="135"/>
      <c r="G961" s="135"/>
      <c r="H961" s="135"/>
      <c r="I961" s="135"/>
      <c r="J961" s="135"/>
      <c r="K961" s="135"/>
      <c r="L961" s="135"/>
      <c r="M961" s="135"/>
      <c r="N961" s="135"/>
      <c r="O961" s="135"/>
      <c r="P961" s="135"/>
      <c r="R961" s="135"/>
      <c r="S961" s="135"/>
      <c r="T961" s="135"/>
    </row>
    <row r="962" spans="1:23" s="2" customFormat="1" ht="70.5" customHeight="1" x14ac:dyDescent="0.25">
      <c r="A962" s="49" t="s">
        <v>51</v>
      </c>
      <c r="B962" s="49" t="s">
        <v>70</v>
      </c>
      <c r="C962" s="49"/>
      <c r="D962" s="49"/>
      <c r="E962" s="49"/>
      <c r="F962" s="49"/>
      <c r="G962" s="49"/>
      <c r="H962" s="49"/>
      <c r="I962" s="49"/>
      <c r="J962" s="49"/>
      <c r="K962" s="49"/>
      <c r="L962" s="49"/>
      <c r="M962" s="49"/>
      <c r="N962" s="49"/>
      <c r="O962" s="49"/>
      <c r="P962" s="49"/>
      <c r="Q962" s="49"/>
      <c r="R962" s="29"/>
      <c r="S962" s="29"/>
      <c r="T962" s="29"/>
      <c r="U962" s="17"/>
      <c r="V962" s="17"/>
      <c r="W962" s="17"/>
    </row>
    <row r="963" spans="1:23" s="2" customFormat="1" ht="70.5" customHeight="1" x14ac:dyDescent="0.25">
      <c r="A963" s="49" t="s">
        <v>69</v>
      </c>
      <c r="B963" s="49" t="s">
        <v>73</v>
      </c>
      <c r="C963" s="49">
        <f>C964</f>
        <v>0</v>
      </c>
      <c r="D963" s="49">
        <f>D964</f>
        <v>0</v>
      </c>
      <c r="E963" s="49"/>
      <c r="F963" s="49"/>
      <c r="G963" s="49"/>
      <c r="H963" s="49"/>
      <c r="I963" s="49"/>
      <c r="J963" s="49"/>
      <c r="K963" s="49"/>
      <c r="L963" s="49"/>
      <c r="M963" s="49"/>
      <c r="N963" s="49"/>
      <c r="O963" s="49"/>
      <c r="P963" s="49"/>
      <c r="Q963" s="49"/>
      <c r="R963" s="29"/>
      <c r="S963" s="29"/>
      <c r="T963" s="29"/>
      <c r="U963" s="17"/>
      <c r="V963" s="17"/>
      <c r="W963" s="17"/>
    </row>
    <row r="964" spans="1:23" s="2" customFormat="1" ht="32.25" customHeight="1" x14ac:dyDescent="0.25">
      <c r="A964" s="13" t="s">
        <v>167</v>
      </c>
      <c r="B964" s="14" t="s">
        <v>168</v>
      </c>
      <c r="C964" s="132"/>
      <c r="D964" s="132"/>
      <c r="E964" s="132">
        <v>0</v>
      </c>
      <c r="F964" s="132"/>
      <c r="G964" s="132"/>
      <c r="H964" s="132"/>
      <c r="I964" s="132"/>
      <c r="J964" s="132"/>
      <c r="K964" s="132"/>
      <c r="L964" s="132"/>
      <c r="M964" s="132"/>
      <c r="N964" s="132"/>
      <c r="O964" s="132"/>
      <c r="P964" s="132"/>
      <c r="Q964" s="16"/>
      <c r="R964" s="132"/>
      <c r="S964" s="132"/>
      <c r="T964" s="132"/>
      <c r="U964" s="17"/>
      <c r="V964" s="17"/>
      <c r="W964" s="17"/>
    </row>
    <row r="965" spans="1:23" s="2" customFormat="1" ht="70.5" customHeight="1" x14ac:dyDescent="0.25">
      <c r="A965" s="49" t="s">
        <v>71</v>
      </c>
      <c r="B965" s="49" t="s">
        <v>75</v>
      </c>
      <c r="C965" s="49">
        <v>0</v>
      </c>
      <c r="D965" s="49"/>
      <c r="E965" s="49"/>
      <c r="F965" s="49"/>
      <c r="G965" s="49"/>
      <c r="H965" s="49"/>
      <c r="I965" s="49"/>
      <c r="J965" s="49"/>
      <c r="K965" s="49"/>
      <c r="L965" s="49"/>
      <c r="M965" s="49"/>
      <c r="N965" s="49"/>
      <c r="O965" s="49"/>
      <c r="P965" s="49"/>
      <c r="Q965" s="49"/>
      <c r="R965" s="29"/>
      <c r="S965" s="29"/>
      <c r="T965" s="29"/>
      <c r="U965" s="17"/>
      <c r="V965" s="17"/>
      <c r="W965" s="17"/>
    </row>
    <row r="966" spans="1:23" s="248" customFormat="1" ht="32.25" customHeight="1" x14ac:dyDescent="0.25">
      <c r="A966" s="70" t="s">
        <v>765</v>
      </c>
      <c r="B966" s="225" t="s">
        <v>68</v>
      </c>
      <c r="C966" s="71">
        <f>C967</f>
        <v>68000</v>
      </c>
      <c r="D966" s="71">
        <f>D967</f>
        <v>68000</v>
      </c>
      <c r="E966" s="71">
        <v>0</v>
      </c>
      <c r="F966" s="71"/>
      <c r="G966" s="71"/>
      <c r="H966" s="71"/>
      <c r="I966" s="71"/>
      <c r="J966" s="71"/>
      <c r="K966" s="71"/>
      <c r="L966" s="71"/>
      <c r="M966" s="71"/>
      <c r="N966" s="71"/>
      <c r="O966" s="71"/>
      <c r="P966" s="71"/>
      <c r="Q966" s="11"/>
      <c r="R966" s="71"/>
      <c r="S966" s="71"/>
      <c r="T966" s="71"/>
      <c r="U966" s="238"/>
      <c r="V966" s="238"/>
      <c r="W966" s="238"/>
    </row>
    <row r="967" spans="1:23" x14ac:dyDescent="0.25">
      <c r="A967" s="13" t="s">
        <v>51</v>
      </c>
      <c r="B967" s="14" t="s">
        <v>766</v>
      </c>
      <c r="C967" s="29">
        <f>C968+C971</f>
        <v>68000</v>
      </c>
      <c r="D967" s="29">
        <f>D968+D971</f>
        <v>68000</v>
      </c>
      <c r="E967" s="29">
        <v>0</v>
      </c>
      <c r="F967" s="29"/>
      <c r="G967" s="29"/>
      <c r="H967" s="29"/>
      <c r="I967" s="29"/>
      <c r="J967" s="29"/>
      <c r="K967" s="29"/>
      <c r="L967" s="29"/>
      <c r="M967" s="29"/>
      <c r="N967" s="29"/>
      <c r="O967" s="29"/>
      <c r="P967" s="29"/>
      <c r="Q967" s="16"/>
      <c r="R967" s="29"/>
      <c r="S967" s="29"/>
      <c r="T967" s="29"/>
      <c r="U967" s="17"/>
      <c r="V967" s="17"/>
      <c r="W967" s="17"/>
    </row>
    <row r="968" spans="1:23" x14ac:dyDescent="0.25">
      <c r="A968" s="13" t="s">
        <v>151</v>
      </c>
      <c r="B968" s="14" t="s">
        <v>238</v>
      </c>
      <c r="C968" s="29">
        <v>10000</v>
      </c>
      <c r="D968" s="29">
        <v>10000</v>
      </c>
      <c r="E968" s="29">
        <v>0</v>
      </c>
      <c r="F968" s="29"/>
      <c r="G968" s="29"/>
      <c r="H968" s="29"/>
      <c r="I968" s="29"/>
      <c r="J968" s="29"/>
      <c r="K968" s="29"/>
      <c r="L968" s="29"/>
      <c r="M968" s="29"/>
      <c r="N968" s="29"/>
      <c r="O968" s="29"/>
      <c r="P968" s="29"/>
      <c r="Q968" s="16"/>
      <c r="R968" s="29"/>
      <c r="S968" s="29"/>
      <c r="T968" s="29"/>
      <c r="U968" s="17"/>
      <c r="V968" s="17"/>
      <c r="W968" s="17"/>
    </row>
    <row r="969" spans="1:23" x14ac:dyDescent="0.25">
      <c r="A969" s="27" t="s">
        <v>38</v>
      </c>
      <c r="B969" s="19" t="s">
        <v>767</v>
      </c>
      <c r="C969" s="30">
        <v>5000</v>
      </c>
      <c r="D969" s="30">
        <v>5000</v>
      </c>
      <c r="E969" s="29"/>
      <c r="F969" s="200"/>
      <c r="G969" s="200"/>
      <c r="H969" s="200"/>
      <c r="I969" s="200"/>
      <c r="J969" s="200"/>
      <c r="K969" s="200"/>
      <c r="L969" s="200"/>
      <c r="M969" s="200"/>
      <c r="N969" s="200"/>
      <c r="O969" s="200"/>
      <c r="P969" s="200"/>
      <c r="Q969" s="483"/>
      <c r="R969" s="200"/>
      <c r="S969" s="200"/>
      <c r="T969" s="200"/>
      <c r="U969" s="17"/>
      <c r="V969" s="17"/>
      <c r="W969" s="17"/>
    </row>
    <row r="970" spans="1:23" x14ac:dyDescent="0.25">
      <c r="A970" s="27" t="s">
        <v>39</v>
      </c>
      <c r="B970" s="19" t="s">
        <v>768</v>
      </c>
      <c r="C970" s="30">
        <v>5000</v>
      </c>
      <c r="D970" s="30">
        <v>5000</v>
      </c>
      <c r="E970" s="29"/>
      <c r="F970" s="87"/>
      <c r="G970" s="87"/>
      <c r="H970" s="87"/>
      <c r="I970" s="87"/>
      <c r="J970" s="87"/>
      <c r="K970" s="87"/>
      <c r="L970" s="87"/>
      <c r="M970" s="87"/>
      <c r="N970" s="87"/>
      <c r="O970" s="87"/>
      <c r="P970" s="87"/>
      <c r="Q970" s="484"/>
      <c r="R970" s="87"/>
      <c r="S970" s="87"/>
      <c r="T970" s="87"/>
      <c r="U970" s="17"/>
      <c r="V970" s="17"/>
      <c r="W970" s="17"/>
    </row>
    <row r="971" spans="1:23" x14ac:dyDescent="0.25">
      <c r="A971" s="13" t="s">
        <v>151</v>
      </c>
      <c r="B971" s="14" t="s">
        <v>241</v>
      </c>
      <c r="C971" s="29">
        <f>SUM(C972:C973)</f>
        <v>58000</v>
      </c>
      <c r="D971" s="29">
        <f>SUM(D972:D973)</f>
        <v>58000</v>
      </c>
      <c r="E971" s="29">
        <v>0</v>
      </c>
      <c r="F971" s="29"/>
      <c r="G971" s="29"/>
      <c r="H971" s="29"/>
      <c r="I971" s="29"/>
      <c r="J971" s="29"/>
      <c r="K971" s="29"/>
      <c r="L971" s="29"/>
      <c r="M971" s="29"/>
      <c r="N971" s="29"/>
      <c r="O971" s="29"/>
      <c r="P971" s="29"/>
      <c r="Q971" s="16"/>
      <c r="R971" s="29"/>
      <c r="S971" s="29"/>
      <c r="T971" s="29"/>
      <c r="U971" s="17"/>
      <c r="V971" s="17"/>
      <c r="W971" s="17"/>
    </row>
    <row r="972" spans="1:23" x14ac:dyDescent="0.25">
      <c r="A972" s="27" t="s">
        <v>38</v>
      </c>
      <c r="B972" s="19" t="s">
        <v>769</v>
      </c>
      <c r="C972" s="30">
        <v>28000</v>
      </c>
      <c r="D972" s="30">
        <v>28000</v>
      </c>
      <c r="E972" s="29"/>
      <c r="F972" s="200"/>
      <c r="G972" s="200"/>
      <c r="H972" s="200"/>
      <c r="I972" s="200"/>
      <c r="J972" s="200"/>
      <c r="K972" s="200"/>
      <c r="L972" s="200"/>
      <c r="M972" s="200"/>
      <c r="N972" s="200"/>
      <c r="O972" s="200"/>
      <c r="P972" s="200"/>
      <c r="Q972" s="483"/>
      <c r="R972" s="200"/>
      <c r="S972" s="200"/>
      <c r="T972" s="200"/>
      <c r="U972" s="17"/>
      <c r="V972" s="17"/>
      <c r="W972" s="17"/>
    </row>
    <row r="973" spans="1:23" x14ac:dyDescent="0.25">
      <c r="A973" s="27" t="s">
        <v>39</v>
      </c>
      <c r="B973" s="19" t="s">
        <v>770</v>
      </c>
      <c r="C973" s="30">
        <v>30000</v>
      </c>
      <c r="D973" s="30">
        <v>30000</v>
      </c>
      <c r="E973" s="29"/>
      <c r="F973" s="87"/>
      <c r="G973" s="87"/>
      <c r="H973" s="87"/>
      <c r="I973" s="87"/>
      <c r="J973" s="87"/>
      <c r="K973" s="87"/>
      <c r="L973" s="87"/>
      <c r="M973" s="87"/>
      <c r="N973" s="87"/>
      <c r="O973" s="87"/>
      <c r="P973" s="87"/>
      <c r="Q973" s="484"/>
      <c r="R973" s="87"/>
      <c r="S973" s="87"/>
      <c r="T973" s="87"/>
      <c r="U973" s="17"/>
      <c r="V973" s="17"/>
      <c r="W973" s="17"/>
    </row>
    <row r="974" spans="1:23" ht="28.5" customHeight="1" x14ac:dyDescent="0.25">
      <c r="A974" s="13" t="s">
        <v>771</v>
      </c>
      <c r="B974" s="44" t="s">
        <v>66</v>
      </c>
      <c r="C974" s="15">
        <f>C978+C975</f>
        <v>100000</v>
      </c>
      <c r="D974" s="15">
        <f>D978+D975</f>
        <v>100000</v>
      </c>
      <c r="E974" s="15">
        <v>0</v>
      </c>
      <c r="F974" s="15"/>
      <c r="G974" s="15"/>
      <c r="H974" s="15"/>
      <c r="I974" s="15"/>
      <c r="J974" s="15"/>
      <c r="K974" s="15"/>
      <c r="L974" s="15"/>
      <c r="M974" s="15"/>
      <c r="N974" s="15"/>
      <c r="O974" s="15"/>
      <c r="P974" s="15"/>
      <c r="Q974" s="44"/>
      <c r="R974" s="15"/>
      <c r="S974" s="15"/>
      <c r="T974" s="15"/>
      <c r="U974" s="17"/>
      <c r="V974" s="17"/>
      <c r="W974" s="17"/>
    </row>
    <row r="975" spans="1:23" ht="51" x14ac:dyDescent="0.25">
      <c r="A975" s="13" t="s">
        <v>50</v>
      </c>
      <c r="B975" s="14" t="s">
        <v>52</v>
      </c>
      <c r="C975" s="15">
        <v>0</v>
      </c>
      <c r="D975" s="15">
        <v>0</v>
      </c>
      <c r="E975" s="15">
        <v>0</v>
      </c>
      <c r="F975" s="15"/>
      <c r="G975" s="15"/>
      <c r="H975" s="15"/>
      <c r="I975" s="15"/>
      <c r="J975" s="15"/>
      <c r="K975" s="15"/>
      <c r="L975" s="15"/>
      <c r="M975" s="15"/>
      <c r="N975" s="15"/>
      <c r="O975" s="15"/>
      <c r="P975" s="15"/>
      <c r="Q975" s="16"/>
      <c r="R975" s="15"/>
      <c r="S975" s="15"/>
      <c r="T975" s="15"/>
      <c r="U975" s="17"/>
      <c r="V975" s="17"/>
      <c r="W975" s="17"/>
    </row>
    <row r="976" spans="1:23" x14ac:dyDescent="0.25">
      <c r="A976" s="13" t="s">
        <v>88</v>
      </c>
      <c r="B976" s="14" t="s">
        <v>89</v>
      </c>
      <c r="C976" s="29">
        <v>0</v>
      </c>
      <c r="D976" s="15">
        <v>0</v>
      </c>
      <c r="E976" s="20"/>
      <c r="F976" s="20"/>
      <c r="G976" s="20"/>
      <c r="H976" s="20"/>
      <c r="I976" s="20"/>
      <c r="J976" s="20"/>
      <c r="K976" s="20"/>
      <c r="L976" s="20"/>
      <c r="M976" s="20"/>
      <c r="N976" s="20"/>
      <c r="O976" s="20"/>
      <c r="P976" s="20"/>
      <c r="Q976" s="16"/>
      <c r="R976" s="20"/>
      <c r="S976" s="20"/>
      <c r="T976" s="20"/>
      <c r="U976" s="17"/>
      <c r="V976" s="17"/>
      <c r="W976" s="17"/>
    </row>
    <row r="977" spans="1:23" x14ac:dyDescent="0.25">
      <c r="A977" s="13" t="s">
        <v>151</v>
      </c>
      <c r="B977" s="14" t="s">
        <v>772</v>
      </c>
      <c r="C977" s="15">
        <v>0</v>
      </c>
      <c r="D977" s="15">
        <v>0</v>
      </c>
      <c r="E977" s="15">
        <v>0</v>
      </c>
      <c r="F977" s="15"/>
      <c r="G977" s="15"/>
      <c r="H977" s="15"/>
      <c r="I977" s="15"/>
      <c r="J977" s="15"/>
      <c r="K977" s="15"/>
      <c r="L977" s="15"/>
      <c r="M977" s="15"/>
      <c r="N977" s="15"/>
      <c r="O977" s="15"/>
      <c r="P977" s="15"/>
      <c r="Q977" s="16"/>
      <c r="R977" s="15"/>
      <c r="S977" s="15"/>
      <c r="T977" s="15"/>
      <c r="U977" s="17"/>
      <c r="V977" s="17"/>
      <c r="W977" s="17"/>
    </row>
    <row r="978" spans="1:23" ht="25.5" x14ac:dyDescent="0.25">
      <c r="A978" s="13" t="s">
        <v>51</v>
      </c>
      <c r="B978" s="14" t="s">
        <v>70</v>
      </c>
      <c r="C978" s="15">
        <f>C979+C989</f>
        <v>100000</v>
      </c>
      <c r="D978" s="15">
        <f>D979+D989</f>
        <v>100000</v>
      </c>
      <c r="E978" s="15">
        <v>0</v>
      </c>
      <c r="F978" s="15"/>
      <c r="G978" s="15"/>
      <c r="H978" s="15"/>
      <c r="I978" s="15"/>
      <c r="J978" s="15"/>
      <c r="K978" s="15"/>
      <c r="L978" s="15"/>
      <c r="M978" s="15"/>
      <c r="N978" s="15"/>
      <c r="O978" s="15"/>
      <c r="P978" s="15"/>
      <c r="Q978" s="16"/>
      <c r="R978" s="15"/>
      <c r="S978" s="15"/>
      <c r="T978" s="15"/>
      <c r="U978" s="17"/>
      <c r="V978" s="17"/>
      <c r="W978" s="17"/>
    </row>
    <row r="979" spans="1:23" x14ac:dyDescent="0.25">
      <c r="A979" s="13" t="s">
        <v>53</v>
      </c>
      <c r="B979" s="14" t="s">
        <v>107</v>
      </c>
      <c r="C979" s="15">
        <f>SUM(C980:C988)</f>
        <v>0</v>
      </c>
      <c r="D979" s="15">
        <f>SUM(D980:D988)</f>
        <v>0</v>
      </c>
      <c r="E979" s="15">
        <v>0</v>
      </c>
      <c r="F979" s="15"/>
      <c r="G979" s="15"/>
      <c r="H979" s="15"/>
      <c r="I979" s="15"/>
      <c r="J979" s="15"/>
      <c r="K979" s="15"/>
      <c r="L979" s="15"/>
      <c r="M979" s="15"/>
      <c r="N979" s="15"/>
      <c r="O979" s="15"/>
      <c r="P979" s="15"/>
      <c r="Q979" s="16"/>
      <c r="R979" s="15"/>
      <c r="S979" s="15"/>
      <c r="T979" s="15"/>
      <c r="U979" s="17"/>
      <c r="V979" s="17"/>
      <c r="W979" s="17"/>
    </row>
    <row r="980" spans="1:23" x14ac:dyDescent="0.25">
      <c r="A980" s="223" t="s">
        <v>151</v>
      </c>
      <c r="B980" s="224" t="s">
        <v>152</v>
      </c>
      <c r="C980" s="224">
        <v>0</v>
      </c>
      <c r="D980" s="224"/>
      <c r="E980" s="224"/>
      <c r="F980" s="224"/>
      <c r="G980" s="224"/>
      <c r="H980" s="224"/>
      <c r="I980" s="224"/>
      <c r="J980" s="224"/>
      <c r="K980" s="224"/>
      <c r="L980" s="224"/>
      <c r="M980" s="224"/>
      <c r="N980" s="224"/>
      <c r="O980" s="224"/>
      <c r="P980" s="224"/>
      <c r="Q980" s="224"/>
      <c r="R980" s="224"/>
      <c r="S980" s="224"/>
      <c r="T980" s="224"/>
      <c r="U980" s="17"/>
      <c r="V980" s="17"/>
      <c r="W980" s="17"/>
    </row>
    <row r="981" spans="1:23" x14ac:dyDescent="0.25">
      <c r="A981" s="223" t="s">
        <v>151</v>
      </c>
      <c r="B981" s="224" t="s">
        <v>156</v>
      </c>
      <c r="C981" s="224">
        <v>0</v>
      </c>
      <c r="D981" s="224"/>
      <c r="E981" s="224"/>
      <c r="F981" s="224"/>
      <c r="G981" s="224"/>
      <c r="H981" s="224"/>
      <c r="I981" s="224"/>
      <c r="J981" s="224"/>
      <c r="K981" s="224"/>
      <c r="L981" s="224"/>
      <c r="M981" s="224"/>
      <c r="N981" s="224"/>
      <c r="O981" s="224"/>
      <c r="P981" s="224"/>
      <c r="Q981" s="224"/>
      <c r="R981" s="224"/>
      <c r="S981" s="224"/>
      <c r="T981" s="224"/>
      <c r="U981" s="17"/>
      <c r="V981" s="17"/>
      <c r="W981" s="17"/>
    </row>
    <row r="982" spans="1:23" x14ac:dyDescent="0.25">
      <c r="A982" s="223" t="s">
        <v>151</v>
      </c>
      <c r="B982" s="224" t="s">
        <v>161</v>
      </c>
      <c r="C982" s="224">
        <v>0</v>
      </c>
      <c r="D982" s="224"/>
      <c r="E982" s="224"/>
      <c r="F982" s="224"/>
      <c r="G982" s="224"/>
      <c r="H982" s="224"/>
      <c r="I982" s="224"/>
      <c r="J982" s="224"/>
      <c r="K982" s="224"/>
      <c r="L982" s="224"/>
      <c r="M982" s="224"/>
      <c r="N982" s="224"/>
      <c r="O982" s="224"/>
      <c r="P982" s="224"/>
      <c r="Q982" s="224"/>
      <c r="R982" s="224"/>
      <c r="S982" s="224"/>
      <c r="T982" s="224"/>
      <c r="U982" s="17"/>
      <c r="V982" s="17"/>
      <c r="W982" s="17"/>
    </row>
    <row r="983" spans="1:23" x14ac:dyDescent="0.25">
      <c r="A983" s="223" t="s">
        <v>151</v>
      </c>
      <c r="B983" s="224" t="s">
        <v>773</v>
      </c>
      <c r="C983" s="224">
        <v>0</v>
      </c>
      <c r="D983" s="224"/>
      <c r="E983" s="224"/>
      <c r="F983" s="224"/>
      <c r="G983" s="224"/>
      <c r="H983" s="224"/>
      <c r="I983" s="224"/>
      <c r="J983" s="224"/>
      <c r="K983" s="224"/>
      <c r="L983" s="224"/>
      <c r="M983" s="224"/>
      <c r="N983" s="224"/>
      <c r="O983" s="224"/>
      <c r="P983" s="224"/>
      <c r="Q983" s="224"/>
      <c r="R983" s="224"/>
      <c r="S983" s="224"/>
      <c r="T983" s="224"/>
      <c r="U983" s="17"/>
      <c r="V983" s="17"/>
      <c r="W983" s="17"/>
    </row>
    <row r="984" spans="1:23" x14ac:dyDescent="0.25">
      <c r="A984" s="223" t="s">
        <v>151</v>
      </c>
      <c r="B984" s="224" t="s">
        <v>774</v>
      </c>
      <c r="C984" s="224">
        <v>0</v>
      </c>
      <c r="D984" s="224"/>
      <c r="E984" s="224"/>
      <c r="F984" s="224"/>
      <c r="G984" s="224"/>
      <c r="H984" s="224"/>
      <c r="I984" s="224"/>
      <c r="J984" s="224"/>
      <c r="K984" s="224"/>
      <c r="L984" s="224"/>
      <c r="M984" s="224"/>
      <c r="N984" s="224"/>
      <c r="O984" s="224"/>
      <c r="P984" s="224"/>
      <c r="Q984" s="224"/>
      <c r="R984" s="224"/>
      <c r="S984" s="224"/>
      <c r="T984" s="224"/>
      <c r="U984" s="17"/>
      <c r="V984" s="17"/>
      <c r="W984" s="17"/>
    </row>
    <row r="985" spans="1:23" x14ac:dyDescent="0.25">
      <c r="A985" s="223" t="s">
        <v>151</v>
      </c>
      <c r="B985" s="224" t="s">
        <v>162</v>
      </c>
      <c r="C985" s="224">
        <v>0</v>
      </c>
      <c r="D985" s="224"/>
      <c r="E985" s="224"/>
      <c r="F985" s="224"/>
      <c r="G985" s="224"/>
      <c r="H985" s="224"/>
      <c r="I985" s="224"/>
      <c r="J985" s="224"/>
      <c r="K985" s="224"/>
      <c r="L985" s="224"/>
      <c r="M985" s="224"/>
      <c r="N985" s="224"/>
      <c r="O985" s="224"/>
      <c r="P985" s="224"/>
      <c r="Q985" s="224"/>
      <c r="R985" s="224"/>
      <c r="S985" s="224"/>
      <c r="T985" s="224"/>
      <c r="U985" s="17"/>
      <c r="V985" s="17"/>
      <c r="W985" s="17"/>
    </row>
    <row r="986" spans="1:23" x14ac:dyDescent="0.25">
      <c r="A986" s="223" t="s">
        <v>151</v>
      </c>
      <c r="B986" s="224" t="s">
        <v>342</v>
      </c>
      <c r="C986" s="224">
        <v>0</v>
      </c>
      <c r="D986" s="224"/>
      <c r="E986" s="224"/>
      <c r="F986" s="224"/>
      <c r="G986" s="224"/>
      <c r="H986" s="224"/>
      <c r="I986" s="224"/>
      <c r="J986" s="224"/>
      <c r="K986" s="224"/>
      <c r="L986" s="224"/>
      <c r="M986" s="224"/>
      <c r="N986" s="224"/>
      <c r="O986" s="224"/>
      <c r="P986" s="224"/>
      <c r="Q986" s="224"/>
      <c r="R986" s="224"/>
      <c r="S986" s="224"/>
      <c r="T986" s="224"/>
      <c r="U986" s="17"/>
      <c r="V986" s="17"/>
      <c r="W986" s="17"/>
    </row>
    <row r="987" spans="1:23" x14ac:dyDescent="0.25">
      <c r="A987" s="223" t="s">
        <v>151</v>
      </c>
      <c r="B987" s="224" t="s">
        <v>163</v>
      </c>
      <c r="C987" s="224">
        <v>0</v>
      </c>
      <c r="D987" s="224"/>
      <c r="E987" s="224"/>
      <c r="F987" s="224"/>
      <c r="G987" s="224"/>
      <c r="H987" s="224"/>
      <c r="I987" s="224"/>
      <c r="J987" s="224"/>
      <c r="K987" s="224"/>
      <c r="L987" s="224"/>
      <c r="M987" s="224"/>
      <c r="N987" s="224"/>
      <c r="O987" s="224"/>
      <c r="P987" s="224"/>
      <c r="Q987" s="224"/>
      <c r="R987" s="224"/>
      <c r="S987" s="224"/>
      <c r="T987" s="224"/>
      <c r="U987" s="17"/>
      <c r="V987" s="17"/>
      <c r="W987" s="17"/>
    </row>
    <row r="988" spans="1:23" x14ac:dyDescent="0.25">
      <c r="A988" s="223" t="s">
        <v>151</v>
      </c>
      <c r="B988" s="224" t="s">
        <v>166</v>
      </c>
      <c r="C988" s="224">
        <v>0</v>
      </c>
      <c r="D988" s="224"/>
      <c r="E988" s="224"/>
      <c r="F988" s="224"/>
      <c r="G988" s="224"/>
      <c r="H988" s="224"/>
      <c r="I988" s="224"/>
      <c r="J988" s="224"/>
      <c r="K988" s="224"/>
      <c r="L988" s="224"/>
      <c r="M988" s="224"/>
      <c r="N988" s="224"/>
      <c r="O988" s="224"/>
      <c r="P988" s="224"/>
      <c r="Q988" s="224"/>
      <c r="R988" s="224"/>
      <c r="S988" s="224"/>
      <c r="T988" s="224"/>
      <c r="U988" s="17"/>
      <c r="V988" s="17"/>
      <c r="W988" s="17"/>
    </row>
    <row r="989" spans="1:23" x14ac:dyDescent="0.25">
      <c r="A989" s="13" t="s">
        <v>55</v>
      </c>
      <c r="B989" s="14" t="s">
        <v>116</v>
      </c>
      <c r="C989" s="15">
        <f>+C990+C991</f>
        <v>100000</v>
      </c>
      <c r="D989" s="15">
        <f>+D990+D991</f>
        <v>100000</v>
      </c>
      <c r="E989" s="15">
        <v>0</v>
      </c>
      <c r="F989" s="15"/>
      <c r="G989" s="15"/>
      <c r="H989" s="15"/>
      <c r="I989" s="15"/>
      <c r="J989" s="15"/>
      <c r="K989" s="15"/>
      <c r="L989" s="15"/>
      <c r="M989" s="15"/>
      <c r="N989" s="15"/>
      <c r="O989" s="15"/>
      <c r="P989" s="15"/>
      <c r="Q989" s="16"/>
      <c r="R989" s="15"/>
      <c r="S989" s="15"/>
      <c r="T989" s="15"/>
      <c r="U989" s="17"/>
      <c r="V989" s="17"/>
      <c r="W989" s="17"/>
    </row>
    <row r="990" spans="1:23" x14ac:dyDescent="0.25">
      <c r="A990" s="27" t="s">
        <v>38</v>
      </c>
      <c r="B990" s="23" t="s">
        <v>775</v>
      </c>
      <c r="C990" s="20">
        <v>80000</v>
      </c>
      <c r="D990" s="20">
        <v>80000</v>
      </c>
      <c r="E990" s="20"/>
      <c r="F990" s="20"/>
      <c r="G990" s="20"/>
      <c r="H990" s="20"/>
      <c r="I990" s="20"/>
      <c r="J990" s="20"/>
      <c r="K990" s="20"/>
      <c r="L990" s="20"/>
      <c r="M990" s="20"/>
      <c r="N990" s="20"/>
      <c r="O990" s="20"/>
      <c r="P990" s="20"/>
      <c r="Q990" s="16"/>
      <c r="R990" s="20"/>
      <c r="S990" s="20"/>
      <c r="T990" s="20"/>
      <c r="U990" s="17"/>
      <c r="V990" s="17"/>
      <c r="W990" s="17"/>
    </row>
    <row r="991" spans="1:23" ht="25.5" x14ac:dyDescent="0.25">
      <c r="A991" s="27" t="s">
        <v>39</v>
      </c>
      <c r="B991" s="23" t="s">
        <v>776</v>
      </c>
      <c r="C991" s="20">
        <v>20000</v>
      </c>
      <c r="D991" s="20">
        <v>20000</v>
      </c>
      <c r="E991" s="20"/>
      <c r="F991" s="20"/>
      <c r="G991" s="20"/>
      <c r="H991" s="20"/>
      <c r="I991" s="20"/>
      <c r="J991" s="20"/>
      <c r="K991" s="20"/>
      <c r="L991" s="20"/>
      <c r="M991" s="20"/>
      <c r="N991" s="20"/>
      <c r="O991" s="20"/>
      <c r="P991" s="20"/>
      <c r="Q991" s="16"/>
      <c r="R991" s="20"/>
      <c r="S991" s="20"/>
      <c r="T991" s="20"/>
      <c r="U991" s="17"/>
      <c r="V991" s="17"/>
      <c r="W991" s="17"/>
    </row>
    <row r="992" spans="1:23" ht="27" customHeight="1" x14ac:dyDescent="0.25">
      <c r="A992" s="13" t="s">
        <v>777</v>
      </c>
      <c r="B992" s="14" t="s">
        <v>778</v>
      </c>
      <c r="C992" s="29">
        <f t="shared" ref="C992:E992" si="86">SUM(C993:C996)</f>
        <v>39172</v>
      </c>
      <c r="D992" s="29">
        <f t="shared" si="86"/>
        <v>39172</v>
      </c>
      <c r="E992" s="29">
        <f t="shared" si="86"/>
        <v>0</v>
      </c>
      <c r="F992" s="29"/>
      <c r="G992" s="29"/>
      <c r="H992" s="29"/>
      <c r="I992" s="29"/>
      <c r="J992" s="29"/>
      <c r="K992" s="29"/>
      <c r="L992" s="29"/>
      <c r="M992" s="29"/>
      <c r="N992" s="29"/>
      <c r="O992" s="29"/>
      <c r="P992" s="29"/>
      <c r="Q992" s="44"/>
      <c r="R992" s="29"/>
      <c r="S992" s="29"/>
      <c r="T992" s="29"/>
      <c r="U992" s="17"/>
      <c r="V992" s="17"/>
      <c r="W992" s="17"/>
    </row>
    <row r="993" spans="1:23" ht="51" x14ac:dyDescent="0.25">
      <c r="A993" s="27" t="s">
        <v>38</v>
      </c>
      <c r="B993" s="23" t="s">
        <v>779</v>
      </c>
      <c r="C993" s="20">
        <v>4000</v>
      </c>
      <c r="D993" s="20">
        <v>4000</v>
      </c>
      <c r="E993" s="20"/>
      <c r="F993" s="20"/>
      <c r="G993" s="20"/>
      <c r="H993" s="20"/>
      <c r="I993" s="20"/>
      <c r="J993" s="20"/>
      <c r="K993" s="20"/>
      <c r="L993" s="20"/>
      <c r="M993" s="20"/>
      <c r="N993" s="20"/>
      <c r="O993" s="20"/>
      <c r="P993" s="20"/>
      <c r="Q993" s="16"/>
      <c r="R993" s="20"/>
      <c r="S993" s="20"/>
      <c r="T993" s="20"/>
      <c r="U993" s="17"/>
      <c r="V993" s="17"/>
      <c r="W993" s="17"/>
    </row>
    <row r="994" spans="1:23" ht="38.25" x14ac:dyDescent="0.25">
      <c r="A994" s="27" t="s">
        <v>39</v>
      </c>
      <c r="B994" s="23" t="s">
        <v>780</v>
      </c>
      <c r="C994" s="20">
        <v>5000</v>
      </c>
      <c r="D994" s="20">
        <v>5000</v>
      </c>
      <c r="E994" s="20"/>
      <c r="F994" s="20"/>
      <c r="G994" s="20"/>
      <c r="H994" s="20"/>
      <c r="I994" s="20"/>
      <c r="J994" s="20"/>
      <c r="K994" s="20"/>
      <c r="L994" s="20"/>
      <c r="M994" s="20"/>
      <c r="N994" s="20"/>
      <c r="O994" s="20"/>
      <c r="P994" s="20"/>
      <c r="Q994" s="16"/>
      <c r="R994" s="20"/>
      <c r="S994" s="20"/>
      <c r="T994" s="20"/>
      <c r="U994" s="17"/>
      <c r="V994" s="17"/>
      <c r="W994" s="17"/>
    </row>
    <row r="995" spans="1:23" ht="25.5" x14ac:dyDescent="0.25">
      <c r="A995" s="27" t="s">
        <v>40</v>
      </c>
      <c r="B995" s="23" t="s">
        <v>781</v>
      </c>
      <c r="C995" s="20">
        <v>772</v>
      </c>
      <c r="D995" s="20">
        <v>772</v>
      </c>
      <c r="E995" s="20"/>
      <c r="F995" s="20"/>
      <c r="G995" s="20"/>
      <c r="H995" s="20"/>
      <c r="I995" s="20"/>
      <c r="J995" s="20"/>
      <c r="K995" s="20"/>
      <c r="L995" s="20"/>
      <c r="M995" s="20"/>
      <c r="N995" s="20"/>
      <c r="O995" s="20"/>
      <c r="P995" s="20"/>
      <c r="Q995" s="16"/>
      <c r="R995" s="20"/>
      <c r="S995" s="20"/>
      <c r="T995" s="20"/>
      <c r="U995" s="17"/>
      <c r="V995" s="17"/>
      <c r="W995" s="17"/>
    </row>
    <row r="996" spans="1:23" ht="25.5" x14ac:dyDescent="0.25">
      <c r="A996" s="27" t="s">
        <v>41</v>
      </c>
      <c r="B996" s="23" t="s">
        <v>782</v>
      </c>
      <c r="C996" s="20">
        <v>29400</v>
      </c>
      <c r="D996" s="20">
        <v>29400</v>
      </c>
      <c r="E996" s="20"/>
      <c r="F996" s="20"/>
      <c r="G996" s="20"/>
      <c r="H996" s="20"/>
      <c r="I996" s="20"/>
      <c r="J996" s="20"/>
      <c r="K996" s="20"/>
      <c r="L996" s="20"/>
      <c r="M996" s="20"/>
      <c r="N996" s="20"/>
      <c r="O996" s="20"/>
      <c r="P996" s="20"/>
      <c r="Q996" s="16"/>
      <c r="R996" s="20"/>
      <c r="S996" s="20"/>
      <c r="T996" s="20"/>
      <c r="U996" s="17"/>
      <c r="V996" s="17"/>
      <c r="W996" s="17"/>
    </row>
    <row r="997" spans="1:23" x14ac:dyDescent="0.25">
      <c r="A997" s="13" t="s">
        <v>783</v>
      </c>
      <c r="B997" s="14" t="s">
        <v>784</v>
      </c>
      <c r="C997" s="29">
        <f t="shared" ref="C997:E997" si="87">C998</f>
        <v>8000</v>
      </c>
      <c r="D997" s="29">
        <f t="shared" si="87"/>
        <v>8000</v>
      </c>
      <c r="E997" s="29">
        <f t="shared" si="87"/>
        <v>0</v>
      </c>
      <c r="F997" s="29"/>
      <c r="G997" s="29"/>
      <c r="H997" s="29"/>
      <c r="I997" s="29"/>
      <c r="J997" s="29"/>
      <c r="K997" s="29"/>
      <c r="L997" s="29"/>
      <c r="M997" s="29"/>
      <c r="N997" s="29"/>
      <c r="O997" s="29"/>
      <c r="P997" s="29"/>
      <c r="Q997" s="44"/>
      <c r="R997" s="29"/>
      <c r="S997" s="29"/>
      <c r="T997" s="29"/>
      <c r="U997" s="17"/>
      <c r="V997" s="17"/>
      <c r="W997" s="17"/>
    </row>
    <row r="998" spans="1:23" ht="38.25" x14ac:dyDescent="0.25">
      <c r="A998" s="27" t="s">
        <v>38</v>
      </c>
      <c r="B998" s="23" t="s">
        <v>785</v>
      </c>
      <c r="C998" s="20">
        <v>8000</v>
      </c>
      <c r="D998" s="20">
        <v>8000</v>
      </c>
      <c r="E998" s="20"/>
      <c r="F998" s="20"/>
      <c r="G998" s="20"/>
      <c r="H998" s="20"/>
      <c r="I998" s="20"/>
      <c r="J998" s="20"/>
      <c r="K998" s="20"/>
      <c r="L998" s="20"/>
      <c r="M998" s="20"/>
      <c r="N998" s="20"/>
      <c r="O998" s="20"/>
      <c r="P998" s="20"/>
      <c r="Q998" s="16"/>
      <c r="R998" s="20"/>
      <c r="S998" s="20"/>
      <c r="T998" s="20"/>
      <c r="U998" s="17"/>
      <c r="V998" s="17"/>
      <c r="W998" s="17"/>
    </row>
    <row r="999" spans="1:23" ht="17.25" customHeight="1" x14ac:dyDescent="0.25">
      <c r="A999" s="13" t="s">
        <v>786</v>
      </c>
      <c r="B999" s="14" t="s">
        <v>787</v>
      </c>
      <c r="C999" s="15">
        <f>C1000</f>
        <v>55922</v>
      </c>
      <c r="D999" s="15">
        <f>D1000</f>
        <v>55922</v>
      </c>
      <c r="E999" s="15">
        <v>0</v>
      </c>
      <c r="F999" s="15"/>
      <c r="G999" s="15"/>
      <c r="H999" s="15"/>
      <c r="I999" s="15"/>
      <c r="J999" s="15"/>
      <c r="K999" s="15"/>
      <c r="L999" s="15"/>
      <c r="M999" s="15"/>
      <c r="N999" s="15"/>
      <c r="O999" s="15"/>
      <c r="P999" s="15"/>
      <c r="Q999" s="16"/>
      <c r="R999" s="15"/>
      <c r="S999" s="15"/>
      <c r="T999" s="15"/>
      <c r="U999" s="17"/>
      <c r="V999" s="17"/>
      <c r="W999" s="17"/>
    </row>
    <row r="1000" spans="1:23" ht="51" x14ac:dyDescent="0.25">
      <c r="A1000" s="13" t="s">
        <v>71</v>
      </c>
      <c r="B1000" s="14" t="s">
        <v>75</v>
      </c>
      <c r="C1000" s="15">
        <f>C1001</f>
        <v>55922</v>
      </c>
      <c r="D1000" s="15">
        <f>D1001</f>
        <v>55922</v>
      </c>
      <c r="E1000" s="15">
        <v>0</v>
      </c>
      <c r="F1000" s="15"/>
      <c r="G1000" s="15"/>
      <c r="H1000" s="15"/>
      <c r="I1000" s="15"/>
      <c r="J1000" s="15"/>
      <c r="K1000" s="15"/>
      <c r="L1000" s="15"/>
      <c r="M1000" s="15"/>
      <c r="N1000" s="15"/>
      <c r="O1000" s="15"/>
      <c r="P1000" s="15"/>
      <c r="Q1000" s="16"/>
      <c r="R1000" s="15"/>
      <c r="S1000" s="15"/>
      <c r="T1000" s="15"/>
      <c r="U1000" s="17"/>
      <c r="V1000" s="17"/>
      <c r="W1000" s="17"/>
    </row>
    <row r="1001" spans="1:23" ht="38.25" x14ac:dyDescent="0.25">
      <c r="A1001" s="13" t="s">
        <v>79</v>
      </c>
      <c r="B1001" s="14" t="s">
        <v>569</v>
      </c>
      <c r="C1001" s="15">
        <f>SUM(C1002:C1002)</f>
        <v>55922</v>
      </c>
      <c r="D1001" s="15">
        <f>SUM(D1002:D1002)</f>
        <v>55922</v>
      </c>
      <c r="E1001" s="15">
        <v>0</v>
      </c>
      <c r="F1001" s="15"/>
      <c r="G1001" s="15"/>
      <c r="H1001" s="15"/>
      <c r="I1001" s="15"/>
      <c r="J1001" s="15"/>
      <c r="K1001" s="15"/>
      <c r="L1001" s="15"/>
      <c r="M1001" s="15"/>
      <c r="N1001" s="15"/>
      <c r="O1001" s="15"/>
      <c r="P1001" s="15"/>
      <c r="Q1001" s="16"/>
      <c r="R1001" s="15"/>
      <c r="S1001" s="15"/>
      <c r="T1001" s="15"/>
      <c r="U1001" s="17"/>
      <c r="V1001" s="17"/>
      <c r="W1001" s="17"/>
    </row>
    <row r="1002" spans="1:23" ht="15" customHeight="1" x14ac:dyDescent="0.25">
      <c r="A1002" s="18">
        <v>1</v>
      </c>
      <c r="B1002" s="23" t="s">
        <v>788</v>
      </c>
      <c r="C1002" s="20">
        <v>55922</v>
      </c>
      <c r="D1002" s="20">
        <v>55922</v>
      </c>
      <c r="E1002" s="20"/>
      <c r="F1002" s="20"/>
      <c r="G1002" s="20"/>
      <c r="H1002" s="20"/>
      <c r="I1002" s="20"/>
      <c r="J1002" s="20"/>
      <c r="K1002" s="20"/>
      <c r="L1002" s="20"/>
      <c r="M1002" s="20"/>
      <c r="N1002" s="20"/>
      <c r="O1002" s="20"/>
      <c r="P1002" s="20"/>
      <c r="Q1002" s="16"/>
      <c r="R1002" s="20"/>
      <c r="S1002" s="20"/>
      <c r="T1002" s="20"/>
      <c r="U1002" s="17"/>
      <c r="V1002" s="17"/>
      <c r="W1002" s="17"/>
    </row>
    <row r="1003" spans="1:23" s="242" customFormat="1" ht="36.75" customHeight="1" x14ac:dyDescent="0.25">
      <c r="A1003" s="153" t="s">
        <v>791</v>
      </c>
      <c r="B1003" s="60" t="s">
        <v>790</v>
      </c>
      <c r="C1003" s="243">
        <v>176565</v>
      </c>
      <c r="D1003" s="243"/>
      <c r="E1003" s="244">
        <v>176565</v>
      </c>
      <c r="F1003" s="243"/>
      <c r="G1003" s="243"/>
      <c r="H1003" s="243"/>
      <c r="I1003" s="243"/>
      <c r="J1003" s="243"/>
      <c r="K1003" s="243"/>
      <c r="L1003" s="243"/>
      <c r="M1003" s="243"/>
      <c r="N1003" s="243"/>
      <c r="O1003" s="243"/>
      <c r="P1003" s="243"/>
      <c r="Q1003" s="44" t="s">
        <v>720</v>
      </c>
      <c r="R1003" s="241"/>
      <c r="S1003" s="241">
        <f>204188-27223</f>
        <v>176965</v>
      </c>
      <c r="T1003" s="241"/>
      <c r="U1003" s="154"/>
      <c r="V1003" s="154"/>
      <c r="W1003" s="154"/>
    </row>
    <row r="1004" spans="1:23" x14ac:dyDescent="0.25">
      <c r="A1004" s="160"/>
      <c r="B1004" s="161"/>
      <c r="C1004" s="162"/>
      <c r="D1004" s="162"/>
      <c r="E1004" s="162"/>
      <c r="F1004" s="162"/>
      <c r="G1004" s="162"/>
      <c r="H1004" s="162"/>
      <c r="I1004" s="162"/>
      <c r="J1004" s="162"/>
      <c r="K1004" s="162"/>
      <c r="L1004" s="162"/>
      <c r="M1004" s="162"/>
      <c r="N1004" s="162"/>
      <c r="O1004" s="162"/>
      <c r="P1004" s="162"/>
      <c r="Q1004" s="17"/>
      <c r="R1004" s="162"/>
      <c r="S1004" s="162"/>
      <c r="T1004" s="162"/>
      <c r="U1004" s="17"/>
      <c r="V1004" s="17"/>
      <c r="W1004" s="17"/>
    </row>
    <row r="1005" spans="1:23" x14ac:dyDescent="0.25">
      <c r="A1005" s="160"/>
      <c r="B1005" s="161"/>
      <c r="C1005" s="162"/>
      <c r="D1005" s="162"/>
      <c r="E1005" s="162"/>
      <c r="F1005" s="162"/>
      <c r="G1005" s="162"/>
      <c r="H1005" s="162"/>
      <c r="I1005" s="162"/>
      <c r="J1005" s="162"/>
      <c r="K1005" s="162"/>
      <c r="L1005" s="162"/>
      <c r="M1005" s="162"/>
      <c r="N1005" s="162"/>
      <c r="O1005" s="162"/>
      <c r="P1005" s="162"/>
      <c r="Q1005" s="17"/>
      <c r="R1005" s="162"/>
      <c r="S1005" s="162"/>
      <c r="T1005" s="162"/>
      <c r="U1005" s="17"/>
      <c r="V1005" s="17"/>
      <c r="W1005" s="17"/>
    </row>
    <row r="1006" spans="1:23" x14ac:dyDescent="0.25">
      <c r="A1006" s="160"/>
      <c r="B1006" s="161"/>
      <c r="C1006" s="162"/>
      <c r="D1006" s="162"/>
      <c r="E1006" s="162"/>
      <c r="F1006" s="162"/>
      <c r="G1006" s="162"/>
      <c r="H1006" s="162"/>
      <c r="I1006" s="162"/>
      <c r="J1006" s="162"/>
      <c r="K1006" s="162"/>
      <c r="L1006" s="162"/>
      <c r="M1006" s="162"/>
      <c r="N1006" s="162"/>
      <c r="O1006" s="162"/>
      <c r="P1006" s="162"/>
      <c r="Q1006" s="17"/>
      <c r="R1006" s="162"/>
      <c r="S1006" s="162"/>
      <c r="T1006" s="162"/>
      <c r="U1006" s="17"/>
      <c r="V1006" s="17"/>
      <c r="W1006" s="17"/>
    </row>
    <row r="1007" spans="1:23" x14ac:dyDescent="0.25">
      <c r="A1007" s="160"/>
      <c r="B1007" s="161"/>
      <c r="C1007" s="162"/>
      <c r="D1007" s="162"/>
      <c r="E1007" s="162"/>
      <c r="F1007" s="162"/>
      <c r="G1007" s="162"/>
      <c r="H1007" s="162"/>
      <c r="I1007" s="162"/>
      <c r="J1007" s="162"/>
      <c r="K1007" s="162"/>
      <c r="L1007" s="162"/>
      <c r="M1007" s="162"/>
      <c r="N1007" s="162"/>
      <c r="O1007" s="162"/>
      <c r="P1007" s="162"/>
      <c r="Q1007" s="17"/>
      <c r="R1007" s="162"/>
      <c r="S1007" s="162"/>
      <c r="T1007" s="162"/>
      <c r="U1007" s="17"/>
      <c r="V1007" s="17"/>
      <c r="W1007" s="17"/>
    </row>
    <row r="1008" spans="1:23" x14ac:dyDescent="0.25">
      <c r="A1008" s="160"/>
      <c r="B1008" s="161"/>
      <c r="C1008" s="162"/>
      <c r="D1008" s="162"/>
      <c r="E1008" s="162"/>
      <c r="F1008" s="162"/>
      <c r="G1008" s="162"/>
      <c r="H1008" s="162"/>
      <c r="I1008" s="162"/>
      <c r="J1008" s="162"/>
      <c r="K1008" s="162"/>
      <c r="L1008" s="162"/>
      <c r="M1008" s="162"/>
      <c r="N1008" s="162"/>
      <c r="O1008" s="162"/>
      <c r="P1008" s="162"/>
      <c r="Q1008" s="17"/>
      <c r="R1008" s="162"/>
      <c r="S1008" s="162"/>
      <c r="T1008" s="162"/>
      <c r="U1008" s="17"/>
      <c r="V1008" s="17"/>
      <c r="W1008" s="17"/>
    </row>
    <row r="1009" spans="1:23" x14ac:dyDescent="0.25">
      <c r="A1009" s="160"/>
      <c r="B1009" s="161"/>
      <c r="C1009" s="162"/>
      <c r="D1009" s="162"/>
      <c r="E1009" s="162"/>
      <c r="F1009" s="162"/>
      <c r="G1009" s="162"/>
      <c r="H1009" s="162"/>
      <c r="I1009" s="162"/>
      <c r="J1009" s="162"/>
      <c r="K1009" s="162"/>
      <c r="L1009" s="162"/>
      <c r="M1009" s="162"/>
      <c r="N1009" s="162"/>
      <c r="O1009" s="162"/>
      <c r="P1009" s="162"/>
      <c r="Q1009" s="17"/>
      <c r="R1009" s="162"/>
      <c r="S1009" s="162"/>
      <c r="T1009" s="162"/>
      <c r="U1009" s="17"/>
      <c r="V1009" s="17"/>
      <c r="W1009" s="17"/>
    </row>
    <row r="1010" spans="1:23" x14ac:dyDescent="0.25">
      <c r="A1010" s="160"/>
      <c r="B1010" s="161"/>
      <c r="C1010" s="162"/>
      <c r="D1010" s="162"/>
      <c r="E1010" s="162"/>
      <c r="F1010" s="162"/>
      <c r="G1010" s="162"/>
      <c r="H1010" s="162"/>
      <c r="I1010" s="162"/>
      <c r="J1010" s="162"/>
      <c r="K1010" s="162"/>
      <c r="L1010" s="162"/>
      <c r="M1010" s="162"/>
      <c r="N1010" s="162"/>
      <c r="O1010" s="162"/>
      <c r="P1010" s="162"/>
      <c r="Q1010" s="17"/>
      <c r="R1010" s="162"/>
      <c r="S1010" s="162"/>
      <c r="T1010" s="162"/>
      <c r="U1010" s="17"/>
      <c r="V1010" s="17"/>
      <c r="W1010" s="17"/>
    </row>
    <row r="1011" spans="1:23" x14ac:dyDescent="0.25">
      <c r="A1011" s="160"/>
      <c r="B1011" s="161"/>
      <c r="C1011" s="162"/>
      <c r="D1011" s="162"/>
      <c r="E1011" s="162"/>
      <c r="F1011" s="162"/>
      <c r="G1011" s="162"/>
      <c r="H1011" s="162"/>
      <c r="I1011" s="162"/>
      <c r="J1011" s="162"/>
      <c r="K1011" s="162"/>
      <c r="L1011" s="162"/>
      <c r="M1011" s="162"/>
      <c r="N1011" s="162"/>
      <c r="O1011" s="162"/>
      <c r="P1011" s="162"/>
      <c r="Q1011" s="17"/>
      <c r="R1011" s="162"/>
      <c r="S1011" s="162"/>
      <c r="T1011" s="162"/>
      <c r="U1011" s="17"/>
      <c r="V1011" s="17"/>
      <c r="W1011" s="17"/>
    </row>
    <row r="1012" spans="1:23" x14ac:dyDescent="0.25">
      <c r="A1012" s="160"/>
      <c r="B1012" s="161"/>
      <c r="C1012" s="162"/>
      <c r="D1012" s="162"/>
      <c r="E1012" s="162"/>
      <c r="F1012" s="162"/>
      <c r="G1012" s="162"/>
      <c r="H1012" s="162"/>
      <c r="I1012" s="162"/>
      <c r="J1012" s="162"/>
      <c r="K1012" s="162"/>
      <c r="L1012" s="162"/>
      <c r="M1012" s="162"/>
      <c r="N1012" s="162"/>
      <c r="O1012" s="162"/>
      <c r="P1012" s="162"/>
      <c r="Q1012" s="17"/>
      <c r="R1012" s="162"/>
      <c r="S1012" s="162"/>
      <c r="T1012" s="162"/>
      <c r="U1012" s="17"/>
      <c r="V1012" s="17"/>
      <c r="W1012" s="17"/>
    </row>
    <row r="1013" spans="1:23" x14ac:dyDescent="0.25">
      <c r="A1013" s="160"/>
      <c r="B1013" s="161"/>
      <c r="C1013" s="162"/>
      <c r="D1013" s="162"/>
      <c r="E1013" s="162"/>
      <c r="F1013" s="162"/>
      <c r="G1013" s="162"/>
      <c r="H1013" s="162"/>
      <c r="I1013" s="162"/>
      <c r="J1013" s="162"/>
      <c r="K1013" s="162"/>
      <c r="L1013" s="162"/>
      <c r="M1013" s="162"/>
      <c r="N1013" s="162"/>
      <c r="O1013" s="162"/>
      <c r="P1013" s="162"/>
      <c r="Q1013" s="17"/>
      <c r="R1013" s="162"/>
      <c r="S1013" s="162"/>
      <c r="T1013" s="162"/>
      <c r="U1013" s="17"/>
      <c r="V1013" s="17"/>
      <c r="W1013" s="17"/>
    </row>
    <row r="1014" spans="1:23" x14ac:dyDescent="0.25">
      <c r="A1014" s="160"/>
      <c r="B1014" s="161"/>
      <c r="C1014" s="162"/>
      <c r="D1014" s="162"/>
      <c r="E1014" s="162"/>
      <c r="F1014" s="162"/>
      <c r="G1014" s="162"/>
      <c r="H1014" s="162"/>
      <c r="I1014" s="162"/>
      <c r="J1014" s="162"/>
      <c r="K1014" s="162"/>
      <c r="L1014" s="162"/>
      <c r="M1014" s="162"/>
      <c r="N1014" s="162"/>
      <c r="O1014" s="162"/>
      <c r="P1014" s="162"/>
      <c r="Q1014" s="17"/>
      <c r="R1014" s="162"/>
      <c r="S1014" s="162"/>
      <c r="T1014" s="162"/>
      <c r="U1014" s="17"/>
      <c r="V1014" s="17"/>
      <c r="W1014" s="17"/>
    </row>
    <row r="1015" spans="1:23" x14ac:dyDescent="0.25">
      <c r="A1015" s="160"/>
      <c r="B1015" s="161"/>
      <c r="C1015" s="162"/>
      <c r="D1015" s="162"/>
      <c r="E1015" s="162"/>
      <c r="F1015" s="162"/>
      <c r="G1015" s="162"/>
      <c r="H1015" s="162"/>
      <c r="I1015" s="162"/>
      <c r="J1015" s="162"/>
      <c r="K1015" s="162"/>
      <c r="L1015" s="162"/>
      <c r="M1015" s="162"/>
      <c r="N1015" s="162"/>
      <c r="O1015" s="162"/>
      <c r="P1015" s="162"/>
      <c r="Q1015" s="17"/>
      <c r="R1015" s="162"/>
      <c r="S1015" s="162"/>
      <c r="T1015" s="162"/>
      <c r="U1015" s="17"/>
      <c r="V1015" s="17"/>
      <c r="W1015" s="17"/>
    </row>
    <row r="1016" spans="1:23" x14ac:dyDescent="0.25">
      <c r="A1016" s="160"/>
      <c r="B1016" s="161"/>
      <c r="C1016" s="162"/>
      <c r="D1016" s="162"/>
      <c r="E1016" s="162"/>
      <c r="F1016" s="162"/>
      <c r="G1016" s="162"/>
      <c r="H1016" s="162"/>
      <c r="I1016" s="162"/>
      <c r="J1016" s="162"/>
      <c r="K1016" s="162"/>
      <c r="L1016" s="162"/>
      <c r="M1016" s="162"/>
      <c r="N1016" s="162"/>
      <c r="O1016" s="162"/>
      <c r="P1016" s="162"/>
      <c r="Q1016" s="17"/>
      <c r="R1016" s="162"/>
      <c r="S1016" s="162"/>
      <c r="T1016" s="162"/>
      <c r="U1016" s="17"/>
      <c r="V1016" s="17"/>
      <c r="W1016" s="17"/>
    </row>
    <row r="1017" spans="1:23" x14ac:dyDescent="0.25">
      <c r="A1017" s="160"/>
      <c r="B1017" s="161"/>
      <c r="C1017" s="162"/>
      <c r="D1017" s="162"/>
      <c r="E1017" s="162"/>
      <c r="F1017" s="162"/>
      <c r="G1017" s="162"/>
      <c r="H1017" s="162"/>
      <c r="I1017" s="162"/>
      <c r="J1017" s="162"/>
      <c r="K1017" s="162"/>
      <c r="L1017" s="162"/>
      <c r="M1017" s="162"/>
      <c r="N1017" s="162"/>
      <c r="O1017" s="162"/>
      <c r="P1017" s="162"/>
      <c r="Q1017" s="17"/>
      <c r="R1017" s="162"/>
      <c r="S1017" s="162"/>
      <c r="T1017" s="162"/>
      <c r="U1017" s="17"/>
      <c r="V1017" s="17"/>
      <c r="W1017" s="17"/>
    </row>
    <row r="1018" spans="1:23" x14ac:dyDescent="0.25">
      <c r="A1018" s="160"/>
      <c r="B1018" s="161"/>
      <c r="C1018" s="162"/>
      <c r="D1018" s="162"/>
      <c r="E1018" s="162"/>
      <c r="F1018" s="162"/>
      <c r="G1018" s="162"/>
      <c r="H1018" s="162"/>
      <c r="I1018" s="162"/>
      <c r="J1018" s="162"/>
      <c r="K1018" s="162"/>
      <c r="L1018" s="162"/>
      <c r="M1018" s="162"/>
      <c r="N1018" s="162"/>
      <c r="O1018" s="162"/>
      <c r="P1018" s="162"/>
      <c r="Q1018" s="17"/>
      <c r="R1018" s="162"/>
      <c r="S1018" s="162"/>
      <c r="T1018" s="162"/>
      <c r="U1018" s="17"/>
      <c r="V1018" s="17"/>
      <c r="W1018" s="17"/>
    </row>
    <row r="1019" spans="1:23" x14ac:dyDescent="0.25">
      <c r="A1019" s="160"/>
      <c r="B1019" s="161"/>
      <c r="C1019" s="162"/>
      <c r="D1019" s="162"/>
      <c r="E1019" s="162"/>
      <c r="F1019" s="162"/>
      <c r="G1019" s="162"/>
      <c r="H1019" s="162"/>
      <c r="I1019" s="162"/>
      <c r="J1019" s="162"/>
      <c r="K1019" s="162"/>
      <c r="L1019" s="162"/>
      <c r="M1019" s="162"/>
      <c r="N1019" s="162"/>
      <c r="O1019" s="162"/>
      <c r="P1019" s="162"/>
      <c r="Q1019" s="17"/>
      <c r="R1019" s="162"/>
      <c r="S1019" s="162"/>
      <c r="T1019" s="162"/>
      <c r="U1019" s="17"/>
      <c r="V1019" s="17"/>
      <c r="W1019" s="17"/>
    </row>
    <row r="1020" spans="1:23" x14ac:dyDescent="0.25">
      <c r="A1020" s="160"/>
      <c r="B1020" s="161"/>
      <c r="C1020" s="162"/>
      <c r="D1020" s="162"/>
      <c r="E1020" s="162"/>
      <c r="F1020" s="162"/>
      <c r="G1020" s="162"/>
      <c r="H1020" s="162"/>
      <c r="I1020" s="162"/>
      <c r="J1020" s="162"/>
      <c r="K1020" s="162"/>
      <c r="L1020" s="162"/>
      <c r="M1020" s="162"/>
      <c r="N1020" s="162"/>
      <c r="O1020" s="162"/>
      <c r="P1020" s="162"/>
      <c r="Q1020" s="17"/>
      <c r="R1020" s="162"/>
      <c r="S1020" s="162"/>
      <c r="T1020" s="162"/>
      <c r="U1020" s="17"/>
      <c r="V1020" s="17"/>
      <c r="W1020" s="17"/>
    </row>
    <row r="1021" spans="1:23" x14ac:dyDescent="0.25">
      <c r="A1021" s="160"/>
      <c r="B1021" s="161"/>
      <c r="C1021" s="162"/>
      <c r="D1021" s="162"/>
      <c r="E1021" s="162"/>
      <c r="F1021" s="162"/>
      <c r="G1021" s="162"/>
      <c r="H1021" s="162"/>
      <c r="I1021" s="162"/>
      <c r="J1021" s="162"/>
      <c r="K1021" s="162"/>
      <c r="L1021" s="162"/>
      <c r="M1021" s="162"/>
      <c r="N1021" s="162"/>
      <c r="O1021" s="162"/>
      <c r="P1021" s="162"/>
      <c r="Q1021" s="17"/>
      <c r="R1021" s="162"/>
      <c r="S1021" s="162"/>
      <c r="T1021" s="162"/>
      <c r="U1021" s="17"/>
      <c r="V1021" s="17"/>
      <c r="W1021" s="17"/>
    </row>
    <row r="1022" spans="1:23" x14ac:dyDescent="0.25">
      <c r="A1022" s="160"/>
      <c r="B1022" s="161"/>
      <c r="C1022" s="162"/>
      <c r="D1022" s="162"/>
      <c r="E1022" s="162"/>
      <c r="F1022" s="162"/>
      <c r="G1022" s="162"/>
      <c r="H1022" s="162"/>
      <c r="I1022" s="162"/>
      <c r="J1022" s="162"/>
      <c r="K1022" s="162"/>
      <c r="L1022" s="162"/>
      <c r="M1022" s="162"/>
      <c r="N1022" s="162"/>
      <c r="O1022" s="162"/>
      <c r="P1022" s="162"/>
      <c r="Q1022" s="17"/>
      <c r="R1022" s="162"/>
      <c r="S1022" s="162"/>
      <c r="T1022" s="162"/>
      <c r="U1022" s="17"/>
      <c r="V1022" s="17"/>
      <c r="W1022" s="17"/>
    </row>
    <row r="1023" spans="1:23" x14ac:dyDescent="0.25">
      <c r="A1023" s="160"/>
      <c r="B1023" s="161"/>
      <c r="C1023" s="162"/>
      <c r="D1023" s="162"/>
      <c r="E1023" s="162"/>
      <c r="F1023" s="162"/>
      <c r="G1023" s="162"/>
      <c r="H1023" s="162"/>
      <c r="I1023" s="162"/>
      <c r="J1023" s="162"/>
      <c r="K1023" s="162"/>
      <c r="L1023" s="162"/>
      <c r="M1023" s="162"/>
      <c r="N1023" s="162"/>
      <c r="O1023" s="162"/>
      <c r="P1023" s="162"/>
      <c r="Q1023" s="17"/>
      <c r="R1023" s="162"/>
      <c r="S1023" s="162"/>
      <c r="T1023" s="162"/>
      <c r="U1023" s="17"/>
      <c r="V1023" s="17"/>
      <c r="W1023" s="17"/>
    </row>
    <row r="1024" spans="1:23" x14ac:dyDescent="0.25">
      <c r="A1024" s="160"/>
      <c r="B1024" s="161"/>
      <c r="C1024" s="162"/>
      <c r="D1024" s="162"/>
      <c r="E1024" s="162"/>
      <c r="F1024" s="162"/>
      <c r="G1024" s="162"/>
      <c r="H1024" s="162"/>
      <c r="I1024" s="162"/>
      <c r="J1024" s="162"/>
      <c r="K1024" s="162"/>
      <c r="L1024" s="162"/>
      <c r="M1024" s="162"/>
      <c r="N1024" s="162"/>
      <c r="O1024" s="162"/>
      <c r="P1024" s="162"/>
      <c r="Q1024" s="17"/>
      <c r="R1024" s="162"/>
      <c r="S1024" s="162"/>
      <c r="T1024" s="162"/>
      <c r="U1024" s="17"/>
      <c r="V1024" s="17"/>
      <c r="W1024" s="17"/>
    </row>
    <row r="1025" spans="1:23" x14ac:dyDescent="0.25">
      <c r="A1025" s="160"/>
      <c r="B1025" s="161"/>
      <c r="C1025" s="162"/>
      <c r="D1025" s="162"/>
      <c r="E1025" s="162"/>
      <c r="F1025" s="162"/>
      <c r="G1025" s="162"/>
      <c r="H1025" s="162"/>
      <c r="I1025" s="162"/>
      <c r="J1025" s="162"/>
      <c r="K1025" s="162"/>
      <c r="L1025" s="162"/>
      <c r="M1025" s="162"/>
      <c r="N1025" s="162"/>
      <c r="O1025" s="162"/>
      <c r="P1025" s="162"/>
      <c r="Q1025" s="17"/>
      <c r="R1025" s="162"/>
      <c r="S1025" s="162"/>
      <c r="T1025" s="162"/>
      <c r="U1025" s="17"/>
      <c r="V1025" s="17"/>
      <c r="W1025" s="17"/>
    </row>
    <row r="1026" spans="1:23" x14ac:dyDescent="0.25">
      <c r="A1026" s="160"/>
      <c r="B1026" s="161"/>
      <c r="C1026" s="162"/>
      <c r="D1026" s="162"/>
      <c r="E1026" s="162"/>
      <c r="F1026" s="162"/>
      <c r="G1026" s="162"/>
      <c r="H1026" s="162"/>
      <c r="I1026" s="162"/>
      <c r="J1026" s="162"/>
      <c r="K1026" s="162"/>
      <c r="L1026" s="162"/>
      <c r="M1026" s="162"/>
      <c r="N1026" s="162"/>
      <c r="O1026" s="162"/>
      <c r="P1026" s="162"/>
      <c r="Q1026" s="17"/>
      <c r="R1026" s="162"/>
      <c r="S1026" s="162"/>
      <c r="T1026" s="162"/>
      <c r="U1026" s="17"/>
      <c r="V1026" s="17"/>
      <c r="W1026" s="17"/>
    </row>
    <row r="1027" spans="1:23" x14ac:dyDescent="0.25">
      <c r="A1027" s="160"/>
      <c r="B1027" s="161"/>
      <c r="C1027" s="162"/>
      <c r="D1027" s="162"/>
      <c r="E1027" s="162"/>
      <c r="F1027" s="162"/>
      <c r="G1027" s="162"/>
      <c r="H1027" s="162"/>
      <c r="I1027" s="162"/>
      <c r="J1027" s="162"/>
      <c r="K1027" s="162"/>
      <c r="L1027" s="162"/>
      <c r="M1027" s="162"/>
      <c r="N1027" s="162"/>
      <c r="O1027" s="162"/>
      <c r="P1027" s="162"/>
      <c r="Q1027" s="17"/>
      <c r="R1027" s="162"/>
      <c r="S1027" s="162"/>
      <c r="T1027" s="162"/>
      <c r="U1027" s="17"/>
      <c r="V1027" s="17"/>
      <c r="W1027" s="17"/>
    </row>
    <row r="1028" spans="1:23" x14ac:dyDescent="0.25">
      <c r="A1028" s="160"/>
      <c r="B1028" s="161"/>
      <c r="C1028" s="162"/>
      <c r="D1028" s="162"/>
      <c r="E1028" s="162"/>
      <c r="F1028" s="162"/>
      <c r="G1028" s="162"/>
      <c r="H1028" s="162"/>
      <c r="I1028" s="162"/>
      <c r="J1028" s="162"/>
      <c r="K1028" s="162"/>
      <c r="L1028" s="162"/>
      <c r="M1028" s="162"/>
      <c r="N1028" s="162"/>
      <c r="O1028" s="162"/>
      <c r="P1028" s="162"/>
      <c r="Q1028" s="17"/>
      <c r="R1028" s="162"/>
      <c r="S1028" s="162"/>
      <c r="T1028" s="162"/>
      <c r="U1028" s="17"/>
      <c r="V1028" s="17"/>
      <c r="W1028" s="17"/>
    </row>
    <row r="1029" spans="1:23" x14ac:dyDescent="0.25">
      <c r="A1029" s="160"/>
      <c r="B1029" s="161"/>
      <c r="C1029" s="162"/>
      <c r="D1029" s="162"/>
      <c r="E1029" s="162"/>
      <c r="F1029" s="162"/>
      <c r="G1029" s="162"/>
      <c r="H1029" s="162"/>
      <c r="I1029" s="162"/>
      <c r="J1029" s="162"/>
      <c r="K1029" s="162"/>
      <c r="L1029" s="162"/>
      <c r="M1029" s="162"/>
      <c r="N1029" s="162"/>
      <c r="O1029" s="162"/>
      <c r="P1029" s="162"/>
      <c r="Q1029" s="17"/>
      <c r="R1029" s="162"/>
      <c r="S1029" s="162"/>
      <c r="T1029" s="162"/>
      <c r="U1029" s="17"/>
      <c r="V1029" s="17"/>
      <c r="W1029" s="17"/>
    </row>
    <row r="1030" spans="1:23" x14ac:dyDescent="0.25">
      <c r="A1030" s="160"/>
      <c r="B1030" s="161"/>
      <c r="C1030" s="162"/>
      <c r="D1030" s="162"/>
      <c r="E1030" s="162"/>
      <c r="F1030" s="162"/>
      <c r="G1030" s="162"/>
      <c r="H1030" s="162"/>
      <c r="I1030" s="162"/>
      <c r="J1030" s="162"/>
      <c r="K1030" s="162"/>
      <c r="L1030" s="162"/>
      <c r="M1030" s="162"/>
      <c r="N1030" s="162"/>
      <c r="O1030" s="162"/>
      <c r="P1030" s="162"/>
      <c r="Q1030" s="17"/>
      <c r="R1030" s="162"/>
      <c r="S1030" s="162"/>
      <c r="T1030" s="162"/>
      <c r="U1030" s="17"/>
      <c r="V1030" s="17"/>
      <c r="W1030" s="17"/>
    </row>
    <row r="1031" spans="1:23" x14ac:dyDescent="0.25">
      <c r="A1031" s="160"/>
      <c r="B1031" s="161"/>
      <c r="C1031" s="162"/>
      <c r="D1031" s="162"/>
      <c r="E1031" s="162"/>
      <c r="F1031" s="162"/>
      <c r="G1031" s="162"/>
      <c r="H1031" s="162"/>
      <c r="I1031" s="162"/>
      <c r="J1031" s="162"/>
      <c r="K1031" s="162"/>
      <c r="L1031" s="162"/>
      <c r="M1031" s="162"/>
      <c r="N1031" s="162"/>
      <c r="O1031" s="162"/>
      <c r="P1031" s="162"/>
      <c r="Q1031" s="17"/>
      <c r="R1031" s="162"/>
      <c r="S1031" s="162"/>
      <c r="T1031" s="162"/>
      <c r="U1031" s="17"/>
      <c r="V1031" s="17"/>
      <c r="W1031" s="17"/>
    </row>
    <row r="1032" spans="1:23" x14ac:dyDescent="0.25">
      <c r="A1032" s="160"/>
      <c r="B1032" s="161"/>
      <c r="C1032" s="162"/>
      <c r="D1032" s="162"/>
      <c r="E1032" s="162"/>
      <c r="F1032" s="162"/>
      <c r="G1032" s="162"/>
      <c r="H1032" s="162"/>
      <c r="I1032" s="162"/>
      <c r="J1032" s="162"/>
      <c r="K1032" s="162"/>
      <c r="L1032" s="162"/>
      <c r="M1032" s="162"/>
      <c r="N1032" s="162"/>
      <c r="O1032" s="162"/>
      <c r="P1032" s="162"/>
      <c r="Q1032" s="17"/>
      <c r="R1032" s="162"/>
      <c r="S1032" s="162"/>
      <c r="T1032" s="162"/>
      <c r="U1032" s="17"/>
      <c r="V1032" s="17"/>
      <c r="W1032" s="17"/>
    </row>
    <row r="1033" spans="1:23" x14ac:dyDescent="0.25">
      <c r="A1033" s="160"/>
      <c r="B1033" s="161"/>
      <c r="C1033" s="162"/>
      <c r="D1033" s="162"/>
      <c r="E1033" s="162"/>
      <c r="F1033" s="162"/>
      <c r="G1033" s="162"/>
      <c r="H1033" s="162"/>
      <c r="I1033" s="162"/>
      <c r="J1033" s="162"/>
      <c r="K1033" s="162"/>
      <c r="L1033" s="162"/>
      <c r="M1033" s="162"/>
      <c r="N1033" s="162"/>
      <c r="O1033" s="162"/>
      <c r="P1033" s="162"/>
      <c r="Q1033" s="17"/>
      <c r="R1033" s="162"/>
      <c r="S1033" s="162"/>
      <c r="T1033" s="162"/>
      <c r="U1033" s="17"/>
      <c r="V1033" s="17"/>
      <c r="W1033" s="17"/>
    </row>
    <row r="1034" spans="1:23" x14ac:dyDescent="0.25">
      <c r="A1034" s="160"/>
      <c r="B1034" s="161"/>
      <c r="C1034" s="162"/>
      <c r="D1034" s="162"/>
      <c r="E1034" s="162"/>
      <c r="F1034" s="162"/>
      <c r="G1034" s="162"/>
      <c r="H1034" s="162"/>
      <c r="I1034" s="162"/>
      <c r="J1034" s="162"/>
      <c r="K1034" s="162"/>
      <c r="L1034" s="162"/>
      <c r="M1034" s="162"/>
      <c r="N1034" s="162"/>
      <c r="O1034" s="162"/>
      <c r="P1034" s="162"/>
      <c r="Q1034" s="17"/>
      <c r="R1034" s="162"/>
      <c r="S1034" s="162"/>
      <c r="T1034" s="162"/>
      <c r="U1034" s="17"/>
      <c r="V1034" s="17"/>
      <c r="W1034" s="17"/>
    </row>
    <row r="1035" spans="1:23" x14ac:dyDescent="0.25">
      <c r="A1035" s="160"/>
      <c r="B1035" s="161"/>
      <c r="C1035" s="162"/>
      <c r="D1035" s="162"/>
      <c r="E1035" s="162"/>
      <c r="F1035" s="162"/>
      <c r="G1035" s="162"/>
      <c r="H1035" s="162"/>
      <c r="I1035" s="162"/>
      <c r="J1035" s="162"/>
      <c r="K1035" s="162"/>
      <c r="L1035" s="162"/>
      <c r="M1035" s="162"/>
      <c r="N1035" s="162"/>
      <c r="O1035" s="162"/>
      <c r="P1035" s="162"/>
      <c r="Q1035" s="17"/>
      <c r="R1035" s="162"/>
      <c r="S1035" s="162"/>
      <c r="T1035" s="162"/>
      <c r="U1035" s="17"/>
      <c r="V1035" s="17"/>
      <c r="W1035" s="17"/>
    </row>
    <row r="1036" spans="1:23" x14ac:dyDescent="0.25">
      <c r="A1036" s="160"/>
      <c r="B1036" s="161"/>
      <c r="C1036" s="162"/>
      <c r="D1036" s="162"/>
      <c r="E1036" s="162"/>
      <c r="F1036" s="162"/>
      <c r="G1036" s="162"/>
      <c r="H1036" s="162"/>
      <c r="I1036" s="162"/>
      <c r="J1036" s="162"/>
      <c r="K1036" s="162"/>
      <c r="L1036" s="162"/>
      <c r="M1036" s="162"/>
      <c r="N1036" s="162"/>
      <c r="O1036" s="162"/>
      <c r="P1036" s="162"/>
      <c r="Q1036" s="17"/>
      <c r="R1036" s="162"/>
      <c r="S1036" s="162"/>
      <c r="T1036" s="162"/>
      <c r="U1036" s="17"/>
      <c r="V1036" s="17"/>
      <c r="W1036" s="17"/>
    </row>
    <row r="1037" spans="1:23" x14ac:dyDescent="0.25">
      <c r="A1037" s="160"/>
      <c r="B1037" s="161"/>
      <c r="C1037" s="162"/>
      <c r="D1037" s="162"/>
      <c r="E1037" s="162"/>
      <c r="F1037" s="162"/>
      <c r="G1037" s="162"/>
      <c r="H1037" s="162"/>
      <c r="I1037" s="162"/>
      <c r="J1037" s="162"/>
      <c r="K1037" s="162"/>
      <c r="L1037" s="162"/>
      <c r="M1037" s="162"/>
      <c r="N1037" s="162"/>
      <c r="O1037" s="162"/>
      <c r="P1037" s="162"/>
      <c r="Q1037" s="17"/>
      <c r="R1037" s="162"/>
      <c r="S1037" s="162"/>
      <c r="T1037" s="162"/>
      <c r="U1037" s="17"/>
      <c r="V1037" s="17"/>
      <c r="W1037" s="17"/>
    </row>
    <row r="1038" spans="1:23" x14ac:dyDescent="0.25">
      <c r="A1038" s="160"/>
      <c r="B1038" s="161"/>
      <c r="C1038" s="162"/>
      <c r="D1038" s="162"/>
      <c r="E1038" s="162"/>
      <c r="F1038" s="162"/>
      <c r="G1038" s="162"/>
      <c r="H1038" s="162"/>
      <c r="I1038" s="162"/>
      <c r="J1038" s="162"/>
      <c r="K1038" s="162"/>
      <c r="L1038" s="162"/>
      <c r="M1038" s="162"/>
      <c r="N1038" s="162"/>
      <c r="O1038" s="162"/>
      <c r="P1038" s="162"/>
      <c r="Q1038" s="17"/>
      <c r="R1038" s="162"/>
      <c r="S1038" s="162"/>
      <c r="T1038" s="162"/>
      <c r="U1038" s="17"/>
      <c r="V1038" s="17"/>
      <c r="W1038" s="17"/>
    </row>
    <row r="1039" spans="1:23" x14ac:dyDescent="0.25">
      <c r="A1039" s="160"/>
      <c r="B1039" s="161"/>
      <c r="C1039" s="162"/>
      <c r="D1039" s="162"/>
      <c r="E1039" s="162"/>
      <c r="F1039" s="162"/>
      <c r="G1039" s="162"/>
      <c r="H1039" s="162"/>
      <c r="I1039" s="162"/>
      <c r="J1039" s="162"/>
      <c r="K1039" s="162"/>
      <c r="L1039" s="162"/>
      <c r="M1039" s="162"/>
      <c r="N1039" s="162"/>
      <c r="O1039" s="162"/>
      <c r="P1039" s="162"/>
      <c r="Q1039" s="17"/>
      <c r="R1039" s="162"/>
      <c r="S1039" s="162"/>
      <c r="T1039" s="162"/>
      <c r="U1039" s="17"/>
      <c r="V1039" s="17"/>
      <c r="W1039" s="17"/>
    </row>
    <row r="1040" spans="1:23" x14ac:dyDescent="0.25">
      <c r="A1040" s="160"/>
      <c r="B1040" s="161"/>
      <c r="C1040" s="162"/>
      <c r="D1040" s="162"/>
      <c r="E1040" s="162"/>
      <c r="F1040" s="162"/>
      <c r="G1040" s="162"/>
      <c r="H1040" s="162"/>
      <c r="I1040" s="162"/>
      <c r="J1040" s="162"/>
      <c r="K1040" s="162"/>
      <c r="L1040" s="162"/>
      <c r="M1040" s="162"/>
      <c r="N1040" s="162"/>
      <c r="O1040" s="162"/>
      <c r="P1040" s="162"/>
      <c r="Q1040" s="17"/>
      <c r="R1040" s="162"/>
      <c r="S1040" s="162"/>
      <c r="T1040" s="162"/>
      <c r="U1040" s="17"/>
      <c r="V1040" s="17"/>
      <c r="W1040" s="17"/>
    </row>
    <row r="1041" spans="1:23" x14ac:dyDescent="0.25">
      <c r="A1041" s="160"/>
      <c r="B1041" s="161"/>
      <c r="C1041" s="162"/>
      <c r="D1041" s="162"/>
      <c r="E1041" s="162"/>
      <c r="F1041" s="162"/>
      <c r="G1041" s="162"/>
      <c r="H1041" s="162"/>
      <c r="I1041" s="162"/>
      <c r="J1041" s="162"/>
      <c r="K1041" s="162"/>
      <c r="L1041" s="162"/>
      <c r="M1041" s="162"/>
      <c r="N1041" s="162"/>
      <c r="O1041" s="162"/>
      <c r="P1041" s="162"/>
      <c r="Q1041" s="17"/>
      <c r="R1041" s="162"/>
      <c r="S1041" s="162"/>
      <c r="T1041" s="162"/>
      <c r="U1041" s="17"/>
      <c r="V1041" s="17"/>
      <c r="W1041" s="17"/>
    </row>
    <row r="1042" spans="1:23" x14ac:dyDescent="0.25">
      <c r="A1042" s="160"/>
      <c r="B1042" s="161"/>
      <c r="C1042" s="162"/>
      <c r="D1042" s="162"/>
      <c r="E1042" s="162"/>
      <c r="F1042" s="162"/>
      <c r="G1042" s="162"/>
      <c r="H1042" s="162"/>
      <c r="I1042" s="162"/>
      <c r="J1042" s="162"/>
      <c r="K1042" s="162"/>
      <c r="L1042" s="162"/>
      <c r="M1042" s="162"/>
      <c r="N1042" s="162"/>
      <c r="O1042" s="162"/>
      <c r="P1042" s="162"/>
      <c r="Q1042" s="17"/>
      <c r="R1042" s="162"/>
      <c r="S1042" s="162"/>
      <c r="T1042" s="162"/>
      <c r="U1042" s="17"/>
      <c r="V1042" s="17"/>
      <c r="W1042" s="17"/>
    </row>
    <row r="1043" spans="1:23" x14ac:dyDescent="0.25">
      <c r="A1043" s="160"/>
      <c r="B1043" s="161"/>
      <c r="C1043" s="162"/>
      <c r="D1043" s="162"/>
      <c r="E1043" s="162"/>
      <c r="F1043" s="162"/>
      <c r="G1043" s="162"/>
      <c r="H1043" s="162"/>
      <c r="I1043" s="162"/>
      <c r="J1043" s="162"/>
      <c r="K1043" s="162"/>
      <c r="L1043" s="162"/>
      <c r="M1043" s="162"/>
      <c r="N1043" s="162"/>
      <c r="O1043" s="162"/>
      <c r="P1043" s="162"/>
      <c r="Q1043" s="17"/>
      <c r="R1043" s="162"/>
      <c r="S1043" s="162"/>
      <c r="T1043" s="162"/>
      <c r="U1043" s="17"/>
      <c r="V1043" s="17"/>
      <c r="W1043" s="17"/>
    </row>
    <row r="1044" spans="1:23" x14ac:dyDescent="0.25">
      <c r="A1044" s="160"/>
      <c r="B1044" s="161"/>
      <c r="C1044" s="162"/>
      <c r="D1044" s="162"/>
      <c r="E1044" s="162"/>
      <c r="F1044" s="162"/>
      <c r="G1044" s="162"/>
      <c r="H1044" s="162"/>
      <c r="I1044" s="162"/>
      <c r="J1044" s="162"/>
      <c r="K1044" s="162"/>
      <c r="L1044" s="162"/>
      <c r="M1044" s="162"/>
      <c r="N1044" s="162"/>
      <c r="O1044" s="162"/>
      <c r="P1044" s="162"/>
      <c r="Q1044" s="17"/>
      <c r="R1044" s="162"/>
      <c r="S1044" s="162"/>
      <c r="T1044" s="162"/>
      <c r="U1044" s="17"/>
      <c r="V1044" s="17"/>
      <c r="W1044" s="17"/>
    </row>
    <row r="1045" spans="1:23" x14ac:dyDescent="0.25">
      <c r="A1045" s="160"/>
      <c r="B1045" s="161"/>
      <c r="C1045" s="162"/>
      <c r="D1045" s="162"/>
      <c r="E1045" s="162"/>
      <c r="F1045" s="162"/>
      <c r="G1045" s="162"/>
      <c r="H1045" s="162"/>
      <c r="I1045" s="162"/>
      <c r="J1045" s="162"/>
      <c r="K1045" s="162"/>
      <c r="L1045" s="162"/>
      <c r="M1045" s="162"/>
      <c r="N1045" s="162"/>
      <c r="O1045" s="162"/>
      <c r="P1045" s="162"/>
      <c r="Q1045" s="17"/>
      <c r="R1045" s="162"/>
      <c r="S1045" s="162"/>
      <c r="T1045" s="162"/>
      <c r="U1045" s="17"/>
      <c r="V1045" s="17"/>
      <c r="W1045" s="17"/>
    </row>
    <row r="1046" spans="1:23" x14ac:dyDescent="0.25">
      <c r="A1046" s="160"/>
      <c r="B1046" s="161"/>
      <c r="C1046" s="162"/>
      <c r="D1046" s="162"/>
      <c r="E1046" s="162"/>
      <c r="F1046" s="162"/>
      <c r="G1046" s="162"/>
      <c r="H1046" s="162"/>
      <c r="I1046" s="162"/>
      <c r="J1046" s="162"/>
      <c r="K1046" s="162"/>
      <c r="L1046" s="162"/>
      <c r="M1046" s="162"/>
      <c r="N1046" s="162"/>
      <c r="O1046" s="162"/>
      <c r="P1046" s="162"/>
      <c r="Q1046" s="17"/>
      <c r="R1046" s="162"/>
      <c r="S1046" s="162"/>
      <c r="T1046" s="162"/>
      <c r="U1046" s="17"/>
      <c r="V1046" s="17"/>
      <c r="W1046" s="17"/>
    </row>
    <row r="1047" spans="1:23" x14ac:dyDescent="0.25">
      <c r="A1047" s="160"/>
      <c r="B1047" s="161"/>
      <c r="C1047" s="162"/>
      <c r="D1047" s="162"/>
      <c r="E1047" s="162"/>
      <c r="F1047" s="162"/>
      <c r="G1047" s="162"/>
      <c r="H1047" s="162"/>
      <c r="I1047" s="162"/>
      <c r="J1047" s="162"/>
      <c r="K1047" s="162"/>
      <c r="L1047" s="162"/>
      <c r="M1047" s="162"/>
      <c r="N1047" s="162"/>
      <c r="O1047" s="162"/>
      <c r="P1047" s="162"/>
      <c r="Q1047" s="17"/>
      <c r="R1047" s="162"/>
      <c r="S1047" s="162"/>
      <c r="T1047" s="162"/>
      <c r="U1047" s="17"/>
      <c r="V1047" s="17"/>
      <c r="W1047" s="17"/>
    </row>
    <row r="1048" spans="1:23" x14ac:dyDescent="0.25">
      <c r="A1048" s="160"/>
      <c r="B1048" s="161"/>
      <c r="C1048" s="162"/>
      <c r="D1048" s="162"/>
      <c r="E1048" s="162"/>
      <c r="F1048" s="162"/>
      <c r="G1048" s="162"/>
      <c r="H1048" s="162"/>
      <c r="I1048" s="162"/>
      <c r="J1048" s="162"/>
      <c r="K1048" s="162"/>
      <c r="L1048" s="162"/>
      <c r="M1048" s="162"/>
      <c r="N1048" s="162"/>
      <c r="O1048" s="162"/>
      <c r="P1048" s="162"/>
      <c r="Q1048" s="17"/>
      <c r="R1048" s="162"/>
      <c r="S1048" s="162"/>
      <c r="T1048" s="162"/>
      <c r="U1048" s="17"/>
      <c r="V1048" s="17"/>
      <c r="W1048" s="17"/>
    </row>
    <row r="1049" spans="1:23" x14ac:dyDescent="0.25">
      <c r="A1049" s="160"/>
      <c r="B1049" s="161"/>
      <c r="C1049" s="162"/>
      <c r="D1049" s="162"/>
      <c r="E1049" s="162"/>
      <c r="F1049" s="162"/>
      <c r="G1049" s="162"/>
      <c r="H1049" s="162"/>
      <c r="I1049" s="162"/>
      <c r="J1049" s="162"/>
      <c r="K1049" s="162"/>
      <c r="L1049" s="162"/>
      <c r="M1049" s="162"/>
      <c r="N1049" s="162"/>
      <c r="O1049" s="162"/>
      <c r="P1049" s="162"/>
      <c r="Q1049" s="17"/>
      <c r="R1049" s="162"/>
      <c r="S1049" s="162"/>
      <c r="T1049" s="162"/>
      <c r="U1049" s="17"/>
      <c r="V1049" s="17"/>
      <c r="W1049" s="17"/>
    </row>
    <row r="1050" spans="1:23" x14ac:dyDescent="0.25">
      <c r="A1050" s="160"/>
      <c r="B1050" s="161"/>
      <c r="C1050" s="162"/>
      <c r="D1050" s="162"/>
      <c r="E1050" s="162"/>
      <c r="F1050" s="162"/>
      <c r="G1050" s="162"/>
      <c r="H1050" s="162"/>
      <c r="I1050" s="162"/>
      <c r="J1050" s="162"/>
      <c r="K1050" s="162"/>
      <c r="L1050" s="162"/>
      <c r="M1050" s="162"/>
      <c r="N1050" s="162"/>
      <c r="O1050" s="162"/>
      <c r="P1050" s="162"/>
      <c r="Q1050" s="17"/>
      <c r="R1050" s="162"/>
      <c r="S1050" s="162"/>
      <c r="T1050" s="162"/>
      <c r="U1050" s="17"/>
      <c r="V1050" s="17"/>
      <c r="W1050" s="17"/>
    </row>
    <row r="1051" spans="1:23" x14ac:dyDescent="0.25">
      <c r="A1051" s="160"/>
      <c r="B1051" s="161"/>
      <c r="C1051" s="162"/>
      <c r="D1051" s="162"/>
      <c r="E1051" s="162"/>
      <c r="F1051" s="162"/>
      <c r="G1051" s="162"/>
      <c r="H1051" s="162"/>
      <c r="I1051" s="162"/>
      <c r="J1051" s="162"/>
      <c r="K1051" s="162"/>
      <c r="L1051" s="162"/>
      <c r="M1051" s="162"/>
      <c r="N1051" s="162"/>
      <c r="O1051" s="162"/>
      <c r="P1051" s="162"/>
      <c r="Q1051" s="17"/>
      <c r="R1051" s="162"/>
      <c r="S1051" s="162"/>
      <c r="T1051" s="162"/>
      <c r="U1051" s="17"/>
      <c r="V1051" s="17"/>
      <c r="W1051" s="17"/>
    </row>
    <row r="1052" spans="1:23" x14ac:dyDescent="0.25">
      <c r="A1052" s="160"/>
      <c r="B1052" s="161"/>
      <c r="C1052" s="162"/>
      <c r="D1052" s="162"/>
      <c r="E1052" s="162"/>
      <c r="F1052" s="162"/>
      <c r="G1052" s="162"/>
      <c r="H1052" s="162"/>
      <c r="I1052" s="162"/>
      <c r="J1052" s="162"/>
      <c r="K1052" s="162"/>
      <c r="L1052" s="162"/>
      <c r="M1052" s="162"/>
      <c r="N1052" s="162"/>
      <c r="O1052" s="162"/>
      <c r="P1052" s="162"/>
      <c r="Q1052" s="17"/>
      <c r="R1052" s="162"/>
      <c r="S1052" s="162"/>
      <c r="T1052" s="162"/>
      <c r="U1052" s="17"/>
      <c r="V1052" s="17"/>
      <c r="W1052" s="17"/>
    </row>
    <row r="1053" spans="1:23" x14ac:dyDescent="0.25">
      <c r="A1053" s="160"/>
      <c r="B1053" s="161"/>
      <c r="C1053" s="162"/>
      <c r="D1053" s="162"/>
      <c r="E1053" s="162"/>
      <c r="F1053" s="162"/>
      <c r="G1053" s="162"/>
      <c r="H1053" s="162"/>
      <c r="I1053" s="162"/>
      <c r="J1053" s="162"/>
      <c r="K1053" s="162"/>
      <c r="L1053" s="162"/>
      <c r="M1053" s="162"/>
      <c r="N1053" s="162"/>
      <c r="O1053" s="162"/>
      <c r="P1053" s="162"/>
      <c r="Q1053" s="17"/>
      <c r="R1053" s="162"/>
      <c r="S1053" s="162"/>
      <c r="T1053" s="162"/>
      <c r="U1053" s="17"/>
      <c r="V1053" s="17"/>
      <c r="W1053" s="17"/>
    </row>
    <row r="1054" spans="1:23" x14ac:dyDescent="0.25">
      <c r="A1054" s="160"/>
      <c r="B1054" s="161"/>
      <c r="C1054" s="162"/>
      <c r="D1054" s="162"/>
      <c r="E1054" s="162"/>
      <c r="F1054" s="162"/>
      <c r="G1054" s="162"/>
      <c r="H1054" s="162"/>
      <c r="I1054" s="162"/>
      <c r="J1054" s="162"/>
      <c r="K1054" s="162"/>
      <c r="L1054" s="162"/>
      <c r="M1054" s="162"/>
      <c r="N1054" s="162"/>
      <c r="O1054" s="162"/>
      <c r="P1054" s="162"/>
      <c r="Q1054" s="17"/>
      <c r="R1054" s="162"/>
      <c r="S1054" s="162"/>
      <c r="T1054" s="162"/>
      <c r="U1054" s="17"/>
      <c r="V1054" s="17"/>
      <c r="W1054" s="17"/>
    </row>
    <row r="1055" spans="1:23" x14ac:dyDescent="0.25">
      <c r="A1055" s="160"/>
      <c r="B1055" s="161"/>
      <c r="C1055" s="162"/>
      <c r="D1055" s="162"/>
      <c r="E1055" s="162"/>
      <c r="F1055" s="162"/>
      <c r="G1055" s="162"/>
      <c r="H1055" s="162"/>
      <c r="I1055" s="162"/>
      <c r="J1055" s="162"/>
      <c r="K1055" s="162"/>
      <c r="L1055" s="162"/>
      <c r="M1055" s="162"/>
      <c r="N1055" s="162"/>
      <c r="O1055" s="162"/>
      <c r="P1055" s="162"/>
      <c r="Q1055" s="17"/>
      <c r="R1055" s="162"/>
      <c r="S1055" s="162"/>
      <c r="T1055" s="162"/>
      <c r="U1055" s="17"/>
      <c r="V1055" s="17"/>
      <c r="W1055" s="17"/>
    </row>
    <row r="1056" spans="1:23" x14ac:dyDescent="0.25">
      <c r="A1056" s="160"/>
      <c r="B1056" s="161"/>
      <c r="C1056" s="162"/>
      <c r="D1056" s="162"/>
      <c r="E1056" s="162"/>
      <c r="F1056" s="162"/>
      <c r="G1056" s="162"/>
      <c r="H1056" s="162"/>
      <c r="I1056" s="162"/>
      <c r="J1056" s="162"/>
      <c r="K1056" s="162"/>
      <c r="L1056" s="162"/>
      <c r="M1056" s="162"/>
      <c r="N1056" s="162"/>
      <c r="O1056" s="162"/>
      <c r="P1056" s="162"/>
      <c r="Q1056" s="17"/>
      <c r="R1056" s="162"/>
      <c r="S1056" s="162"/>
      <c r="T1056" s="162"/>
      <c r="U1056" s="17"/>
      <c r="V1056" s="17"/>
      <c r="W1056" s="17"/>
    </row>
    <row r="1057" spans="1:23" x14ac:dyDescent="0.25">
      <c r="A1057" s="160"/>
      <c r="B1057" s="161"/>
      <c r="C1057" s="162"/>
      <c r="D1057" s="162"/>
      <c r="E1057" s="162"/>
      <c r="F1057" s="162"/>
      <c r="G1057" s="162"/>
      <c r="H1057" s="162"/>
      <c r="I1057" s="162"/>
      <c r="J1057" s="162"/>
      <c r="K1057" s="162"/>
      <c r="L1057" s="162"/>
      <c r="M1057" s="162"/>
      <c r="N1057" s="162"/>
      <c r="O1057" s="162"/>
      <c r="P1057" s="162"/>
      <c r="Q1057" s="17"/>
      <c r="R1057" s="162"/>
      <c r="S1057" s="162"/>
      <c r="T1057" s="162"/>
      <c r="U1057" s="17"/>
      <c r="V1057" s="17"/>
      <c r="W1057" s="17"/>
    </row>
    <row r="1058" spans="1:23" x14ac:dyDescent="0.25">
      <c r="A1058" s="160"/>
      <c r="B1058" s="161"/>
      <c r="C1058" s="162"/>
      <c r="D1058" s="162"/>
      <c r="E1058" s="162"/>
      <c r="F1058" s="162"/>
      <c r="G1058" s="162"/>
      <c r="H1058" s="162"/>
      <c r="I1058" s="162"/>
      <c r="J1058" s="162"/>
      <c r="K1058" s="162"/>
      <c r="L1058" s="162"/>
      <c r="M1058" s="162"/>
      <c r="N1058" s="162"/>
      <c r="O1058" s="162"/>
      <c r="P1058" s="162"/>
      <c r="Q1058" s="17"/>
      <c r="R1058" s="162"/>
      <c r="S1058" s="162"/>
      <c r="T1058" s="162"/>
      <c r="U1058" s="17"/>
      <c r="V1058" s="17"/>
      <c r="W1058" s="17"/>
    </row>
    <row r="1059" spans="1:23" x14ac:dyDescent="0.25">
      <c r="A1059" s="160"/>
      <c r="B1059" s="161"/>
      <c r="C1059" s="162"/>
      <c r="D1059" s="162"/>
      <c r="E1059" s="162"/>
      <c r="F1059" s="162"/>
      <c r="G1059" s="162"/>
      <c r="H1059" s="162"/>
      <c r="I1059" s="162"/>
      <c r="J1059" s="162"/>
      <c r="K1059" s="162"/>
      <c r="L1059" s="162"/>
      <c r="M1059" s="162"/>
      <c r="N1059" s="162"/>
      <c r="O1059" s="162"/>
      <c r="P1059" s="162"/>
      <c r="Q1059" s="17"/>
      <c r="R1059" s="162"/>
      <c r="S1059" s="162"/>
      <c r="T1059" s="162"/>
      <c r="U1059" s="17"/>
      <c r="V1059" s="17"/>
      <c r="W1059" s="17"/>
    </row>
    <row r="1060" spans="1:23" x14ac:dyDescent="0.25">
      <c r="A1060" s="160"/>
      <c r="B1060" s="161"/>
      <c r="C1060" s="162"/>
      <c r="D1060" s="162"/>
      <c r="E1060" s="162"/>
      <c r="F1060" s="162"/>
      <c r="G1060" s="162"/>
      <c r="H1060" s="162"/>
      <c r="I1060" s="162"/>
      <c r="J1060" s="162"/>
      <c r="K1060" s="162"/>
      <c r="L1060" s="162"/>
      <c r="M1060" s="162"/>
      <c r="N1060" s="162"/>
      <c r="O1060" s="162"/>
      <c r="P1060" s="162"/>
      <c r="Q1060" s="17"/>
      <c r="R1060" s="162"/>
      <c r="S1060" s="162"/>
      <c r="T1060" s="162"/>
      <c r="U1060" s="17"/>
      <c r="V1060" s="17"/>
      <c r="W1060" s="17"/>
    </row>
    <row r="1061" spans="1:23" x14ac:dyDescent="0.25">
      <c r="A1061" s="160"/>
      <c r="B1061" s="161"/>
      <c r="C1061" s="162"/>
      <c r="D1061" s="162"/>
      <c r="E1061" s="162"/>
      <c r="F1061" s="162"/>
      <c r="G1061" s="162"/>
      <c r="H1061" s="162"/>
      <c r="I1061" s="162"/>
      <c r="J1061" s="162"/>
      <c r="K1061" s="162"/>
      <c r="L1061" s="162"/>
      <c r="M1061" s="162"/>
      <c r="N1061" s="162"/>
      <c r="O1061" s="162"/>
      <c r="P1061" s="162"/>
      <c r="Q1061" s="17"/>
      <c r="R1061" s="162"/>
      <c r="S1061" s="162"/>
      <c r="T1061" s="162"/>
      <c r="U1061" s="17"/>
      <c r="V1061" s="17"/>
      <c r="W1061" s="17"/>
    </row>
    <row r="1062" spans="1:23" x14ac:dyDescent="0.25">
      <c r="A1062" s="160"/>
      <c r="B1062" s="161"/>
      <c r="C1062" s="162"/>
      <c r="D1062" s="162"/>
      <c r="E1062" s="162"/>
      <c r="F1062" s="162"/>
      <c r="G1062" s="162"/>
      <c r="H1062" s="162"/>
      <c r="I1062" s="162"/>
      <c r="J1062" s="162"/>
      <c r="K1062" s="162"/>
      <c r="L1062" s="162"/>
      <c r="M1062" s="162"/>
      <c r="N1062" s="162"/>
      <c r="O1062" s="162"/>
      <c r="P1062" s="162"/>
      <c r="Q1062" s="17"/>
      <c r="R1062" s="162"/>
      <c r="S1062" s="162"/>
      <c r="T1062" s="162"/>
      <c r="U1062" s="17"/>
      <c r="V1062" s="17"/>
      <c r="W1062" s="17"/>
    </row>
    <row r="1063" spans="1:23" x14ac:dyDescent="0.25">
      <c r="A1063" s="160"/>
      <c r="B1063" s="161"/>
      <c r="C1063" s="162"/>
      <c r="D1063" s="162"/>
      <c r="E1063" s="162"/>
      <c r="F1063" s="162"/>
      <c r="G1063" s="162"/>
      <c r="H1063" s="162"/>
      <c r="I1063" s="162"/>
      <c r="J1063" s="162"/>
      <c r="K1063" s="162"/>
      <c r="L1063" s="162"/>
      <c r="M1063" s="162"/>
      <c r="N1063" s="162"/>
      <c r="O1063" s="162"/>
      <c r="P1063" s="162"/>
      <c r="Q1063" s="17"/>
      <c r="R1063" s="162"/>
      <c r="S1063" s="162"/>
      <c r="T1063" s="162"/>
      <c r="U1063" s="17"/>
      <c r="V1063" s="17"/>
      <c r="W1063" s="17"/>
    </row>
    <row r="1064" spans="1:23" x14ac:dyDescent="0.25">
      <c r="A1064" s="160"/>
      <c r="B1064" s="161"/>
      <c r="C1064" s="162"/>
      <c r="D1064" s="162"/>
      <c r="E1064" s="162"/>
      <c r="F1064" s="162"/>
      <c r="G1064" s="162"/>
      <c r="H1064" s="162"/>
      <c r="I1064" s="162"/>
      <c r="J1064" s="162"/>
      <c r="K1064" s="162"/>
      <c r="L1064" s="162"/>
      <c r="M1064" s="162"/>
      <c r="N1064" s="162"/>
      <c r="O1064" s="162"/>
      <c r="P1064" s="162"/>
      <c r="Q1064" s="17"/>
      <c r="R1064" s="162"/>
      <c r="S1064" s="162"/>
      <c r="T1064" s="162"/>
      <c r="U1064" s="17"/>
      <c r="V1064" s="17"/>
      <c r="W1064" s="17"/>
    </row>
    <row r="1065" spans="1:23" x14ac:dyDescent="0.25">
      <c r="A1065" s="160"/>
      <c r="B1065" s="161"/>
      <c r="C1065" s="162"/>
      <c r="D1065" s="162"/>
      <c r="E1065" s="162"/>
      <c r="F1065" s="162"/>
      <c r="G1065" s="162"/>
      <c r="H1065" s="162"/>
      <c r="I1065" s="162"/>
      <c r="J1065" s="162"/>
      <c r="K1065" s="162"/>
      <c r="L1065" s="162"/>
      <c r="M1065" s="162"/>
      <c r="N1065" s="162"/>
      <c r="O1065" s="162"/>
      <c r="P1065" s="162"/>
      <c r="Q1065" s="17"/>
      <c r="R1065" s="162"/>
      <c r="S1065" s="162"/>
      <c r="T1065" s="162"/>
      <c r="U1065" s="17"/>
      <c r="V1065" s="17"/>
      <c r="W1065" s="17"/>
    </row>
    <row r="1066" spans="1:23" x14ac:dyDescent="0.25">
      <c r="A1066" s="160"/>
      <c r="B1066" s="161"/>
      <c r="C1066" s="162"/>
      <c r="D1066" s="162"/>
      <c r="E1066" s="162"/>
      <c r="F1066" s="162"/>
      <c r="G1066" s="162"/>
      <c r="H1066" s="162"/>
      <c r="I1066" s="162"/>
      <c r="J1066" s="162"/>
      <c r="K1066" s="162"/>
      <c r="L1066" s="162"/>
      <c r="M1066" s="162"/>
      <c r="N1066" s="162"/>
      <c r="O1066" s="162"/>
      <c r="P1066" s="162"/>
      <c r="Q1066" s="17"/>
      <c r="R1066" s="162"/>
      <c r="S1066" s="162"/>
      <c r="T1066" s="162"/>
      <c r="U1066" s="17"/>
      <c r="V1066" s="17"/>
      <c r="W1066" s="17"/>
    </row>
    <row r="1067" spans="1:23" x14ac:dyDescent="0.25">
      <c r="A1067" s="160"/>
      <c r="B1067" s="161"/>
      <c r="C1067" s="162"/>
      <c r="D1067" s="162"/>
      <c r="E1067" s="162"/>
      <c r="F1067" s="162"/>
      <c r="G1067" s="162"/>
      <c r="H1067" s="162"/>
      <c r="I1067" s="162"/>
      <c r="J1067" s="162"/>
      <c r="K1067" s="162"/>
      <c r="L1067" s="162"/>
      <c r="M1067" s="162"/>
      <c r="N1067" s="162"/>
      <c r="O1067" s="162"/>
      <c r="P1067" s="162"/>
      <c r="Q1067" s="17"/>
      <c r="R1067" s="162"/>
      <c r="S1067" s="162"/>
      <c r="T1067" s="162"/>
      <c r="U1067" s="17"/>
      <c r="V1067" s="17"/>
      <c r="W1067" s="17"/>
    </row>
    <row r="1068" spans="1:23" x14ac:dyDescent="0.25">
      <c r="A1068" s="160"/>
      <c r="B1068" s="161"/>
      <c r="C1068" s="162"/>
      <c r="D1068" s="162"/>
      <c r="E1068" s="162"/>
      <c r="F1068" s="162"/>
      <c r="G1068" s="162"/>
      <c r="H1068" s="162"/>
      <c r="I1068" s="162"/>
      <c r="J1068" s="162"/>
      <c r="K1068" s="162"/>
      <c r="L1068" s="162"/>
      <c r="M1068" s="162"/>
      <c r="N1068" s="162"/>
      <c r="O1068" s="162"/>
      <c r="P1068" s="162"/>
      <c r="Q1068" s="17"/>
      <c r="R1068" s="162"/>
      <c r="S1068" s="162"/>
      <c r="T1068" s="162"/>
      <c r="U1068" s="17"/>
      <c r="V1068" s="17"/>
      <c r="W1068" s="17"/>
    </row>
    <row r="1069" spans="1:23" x14ac:dyDescent="0.25">
      <c r="A1069" s="160"/>
      <c r="B1069" s="161"/>
      <c r="C1069" s="162"/>
      <c r="D1069" s="162"/>
      <c r="E1069" s="162"/>
      <c r="F1069" s="162"/>
      <c r="G1069" s="162"/>
      <c r="H1069" s="162"/>
      <c r="I1069" s="162"/>
      <c r="J1069" s="162"/>
      <c r="K1069" s="162"/>
      <c r="L1069" s="162"/>
      <c r="M1069" s="162"/>
      <c r="N1069" s="162"/>
      <c r="O1069" s="162"/>
      <c r="P1069" s="162"/>
      <c r="Q1069" s="17"/>
      <c r="R1069" s="162"/>
      <c r="S1069" s="162"/>
      <c r="T1069" s="162"/>
      <c r="U1069" s="17"/>
      <c r="V1069" s="17"/>
      <c r="W1069" s="17"/>
    </row>
    <row r="1070" spans="1:23" x14ac:dyDescent="0.25">
      <c r="A1070" s="160"/>
      <c r="B1070" s="161"/>
      <c r="C1070" s="162"/>
      <c r="D1070" s="162"/>
      <c r="E1070" s="162"/>
      <c r="F1070" s="162"/>
      <c r="G1070" s="162"/>
      <c r="H1070" s="162"/>
      <c r="I1070" s="162"/>
      <c r="J1070" s="162"/>
      <c r="K1070" s="162"/>
      <c r="L1070" s="162"/>
      <c r="M1070" s="162"/>
      <c r="N1070" s="162"/>
      <c r="O1070" s="162"/>
      <c r="P1070" s="162"/>
      <c r="Q1070" s="17"/>
      <c r="R1070" s="162"/>
      <c r="S1070" s="162"/>
      <c r="T1070" s="162"/>
      <c r="U1070" s="17"/>
      <c r="V1070" s="17"/>
      <c r="W1070" s="17"/>
    </row>
    <row r="1071" spans="1:23" x14ac:dyDescent="0.25">
      <c r="A1071" s="160"/>
      <c r="B1071" s="161"/>
      <c r="C1071" s="162"/>
      <c r="D1071" s="162"/>
      <c r="E1071" s="162"/>
      <c r="F1071" s="162"/>
      <c r="G1071" s="162"/>
      <c r="H1071" s="162"/>
      <c r="I1071" s="162"/>
      <c r="J1071" s="162"/>
      <c r="K1071" s="162"/>
      <c r="L1071" s="162"/>
      <c r="M1071" s="162"/>
      <c r="N1071" s="162"/>
      <c r="O1071" s="162"/>
      <c r="P1071" s="162"/>
      <c r="Q1071" s="17"/>
      <c r="R1071" s="162"/>
      <c r="S1071" s="162"/>
      <c r="T1071" s="162"/>
      <c r="U1071" s="17"/>
      <c r="V1071" s="17"/>
      <c r="W1071" s="17"/>
    </row>
    <row r="1072" spans="1:23" x14ac:dyDescent="0.25">
      <c r="A1072" s="160"/>
      <c r="B1072" s="161"/>
      <c r="C1072" s="162"/>
      <c r="D1072" s="162"/>
      <c r="E1072" s="162"/>
      <c r="F1072" s="162"/>
      <c r="G1072" s="162"/>
      <c r="H1072" s="162"/>
      <c r="I1072" s="162"/>
      <c r="J1072" s="162"/>
      <c r="K1072" s="162"/>
      <c r="L1072" s="162"/>
      <c r="M1072" s="162"/>
      <c r="N1072" s="162"/>
      <c r="O1072" s="162"/>
      <c r="P1072" s="162"/>
      <c r="Q1072" s="17"/>
      <c r="R1072" s="162"/>
      <c r="S1072" s="162"/>
      <c r="T1072" s="162"/>
      <c r="U1072" s="17"/>
      <c r="V1072" s="17"/>
      <c r="W1072" s="17"/>
    </row>
    <row r="1073" spans="1:23" x14ac:dyDescent="0.25">
      <c r="A1073" s="160"/>
      <c r="B1073" s="161"/>
      <c r="C1073" s="162"/>
      <c r="D1073" s="162"/>
      <c r="E1073" s="162"/>
      <c r="F1073" s="162"/>
      <c r="G1073" s="162"/>
      <c r="H1073" s="162"/>
      <c r="I1073" s="162"/>
      <c r="J1073" s="162"/>
      <c r="K1073" s="162"/>
      <c r="L1073" s="162"/>
      <c r="M1073" s="162"/>
      <c r="N1073" s="162"/>
      <c r="O1073" s="162"/>
      <c r="P1073" s="162"/>
      <c r="Q1073" s="17"/>
      <c r="R1073" s="162"/>
      <c r="S1073" s="162"/>
      <c r="T1073" s="162"/>
      <c r="U1073" s="17"/>
      <c r="V1073" s="17"/>
      <c r="W1073" s="17"/>
    </row>
    <row r="1074" spans="1:23" x14ac:dyDescent="0.25">
      <c r="A1074" s="160"/>
      <c r="B1074" s="161"/>
      <c r="C1074" s="162"/>
      <c r="D1074" s="162"/>
      <c r="E1074" s="162"/>
      <c r="F1074" s="162"/>
      <c r="G1074" s="162"/>
      <c r="H1074" s="162"/>
      <c r="I1074" s="162"/>
      <c r="J1074" s="162"/>
      <c r="K1074" s="162"/>
      <c r="L1074" s="162"/>
      <c r="M1074" s="162"/>
      <c r="N1074" s="162"/>
      <c r="O1074" s="162"/>
      <c r="P1074" s="162"/>
      <c r="Q1074" s="17"/>
      <c r="R1074" s="162"/>
      <c r="S1074" s="162"/>
      <c r="T1074" s="162"/>
      <c r="U1074" s="17"/>
      <c r="V1074" s="17"/>
      <c r="W1074" s="17"/>
    </row>
    <row r="1075" spans="1:23" x14ac:dyDescent="0.25">
      <c r="A1075" s="160"/>
      <c r="B1075" s="161"/>
      <c r="C1075" s="162"/>
      <c r="D1075" s="162"/>
      <c r="E1075" s="162"/>
      <c r="F1075" s="162"/>
      <c r="G1075" s="162"/>
      <c r="H1075" s="162"/>
      <c r="I1075" s="162"/>
      <c r="J1075" s="162"/>
      <c r="K1075" s="162"/>
      <c r="L1075" s="162"/>
      <c r="M1075" s="162"/>
      <c r="N1075" s="162"/>
      <c r="O1075" s="162"/>
      <c r="P1075" s="162"/>
      <c r="Q1075" s="17"/>
      <c r="R1075" s="162"/>
      <c r="S1075" s="162"/>
      <c r="T1075" s="162"/>
      <c r="U1075" s="17"/>
      <c r="V1075" s="17"/>
      <c r="W1075" s="17"/>
    </row>
    <row r="1076" spans="1:23" x14ac:dyDescent="0.25">
      <c r="A1076" s="160"/>
      <c r="B1076" s="161"/>
      <c r="C1076" s="162"/>
      <c r="D1076" s="162"/>
      <c r="E1076" s="162"/>
      <c r="F1076" s="162"/>
      <c r="G1076" s="162"/>
      <c r="H1076" s="162"/>
      <c r="I1076" s="162"/>
      <c r="J1076" s="162"/>
      <c r="K1076" s="162"/>
      <c r="L1076" s="162"/>
      <c r="M1076" s="162"/>
      <c r="N1076" s="162"/>
      <c r="O1076" s="162"/>
      <c r="P1076" s="162"/>
      <c r="Q1076" s="17"/>
      <c r="R1076" s="162"/>
      <c r="S1076" s="162"/>
      <c r="T1076" s="162"/>
      <c r="U1076" s="17"/>
      <c r="V1076" s="17"/>
      <c r="W1076" s="17"/>
    </row>
    <row r="1077" spans="1:23" x14ac:dyDescent="0.25">
      <c r="A1077" s="160"/>
      <c r="B1077" s="161"/>
      <c r="C1077" s="162"/>
      <c r="D1077" s="162"/>
      <c r="E1077" s="162"/>
      <c r="F1077" s="162"/>
      <c r="G1077" s="162"/>
      <c r="H1077" s="162"/>
      <c r="I1077" s="162"/>
      <c r="J1077" s="162"/>
      <c r="K1077" s="162"/>
      <c r="L1077" s="162"/>
      <c r="M1077" s="162"/>
      <c r="N1077" s="162"/>
      <c r="O1077" s="162"/>
      <c r="P1077" s="162"/>
      <c r="Q1077" s="17"/>
      <c r="R1077" s="162"/>
      <c r="S1077" s="162"/>
      <c r="T1077" s="162"/>
      <c r="U1077" s="17"/>
      <c r="V1077" s="17"/>
      <c r="W1077" s="17"/>
    </row>
    <row r="1078" spans="1:23" x14ac:dyDescent="0.25">
      <c r="A1078" s="160"/>
      <c r="B1078" s="161"/>
      <c r="C1078" s="162"/>
      <c r="D1078" s="162"/>
      <c r="E1078" s="162"/>
      <c r="F1078" s="162"/>
      <c r="G1078" s="162"/>
      <c r="H1078" s="162"/>
      <c r="I1078" s="162"/>
      <c r="J1078" s="162"/>
      <c r="K1078" s="162"/>
      <c r="L1078" s="162"/>
      <c r="M1078" s="162"/>
      <c r="N1078" s="162"/>
      <c r="O1078" s="162"/>
      <c r="P1078" s="162"/>
      <c r="Q1078" s="17"/>
      <c r="R1078" s="162"/>
      <c r="S1078" s="162"/>
      <c r="T1078" s="162"/>
      <c r="U1078" s="17"/>
      <c r="V1078" s="17"/>
      <c r="W1078" s="17"/>
    </row>
    <row r="1079" spans="1:23" x14ac:dyDescent="0.25">
      <c r="A1079" s="160"/>
      <c r="B1079" s="161"/>
      <c r="C1079" s="162"/>
      <c r="D1079" s="162"/>
      <c r="E1079" s="162"/>
      <c r="F1079" s="162"/>
      <c r="G1079" s="162"/>
      <c r="H1079" s="162"/>
      <c r="I1079" s="162"/>
      <c r="J1079" s="162"/>
      <c r="K1079" s="162"/>
      <c r="L1079" s="162"/>
      <c r="M1079" s="162"/>
      <c r="N1079" s="162"/>
      <c r="O1079" s="162"/>
      <c r="P1079" s="162"/>
      <c r="Q1079" s="17"/>
      <c r="R1079" s="162"/>
      <c r="S1079" s="162"/>
      <c r="T1079" s="162"/>
      <c r="U1079" s="17"/>
      <c r="V1079" s="17"/>
      <c r="W1079" s="17"/>
    </row>
    <row r="1080" spans="1:23" x14ac:dyDescent="0.25">
      <c r="A1080" s="160"/>
      <c r="B1080" s="161"/>
      <c r="C1080" s="162"/>
      <c r="D1080" s="162"/>
      <c r="E1080" s="162"/>
      <c r="F1080" s="162"/>
      <c r="G1080" s="162"/>
      <c r="H1080" s="162"/>
      <c r="I1080" s="162"/>
      <c r="J1080" s="162"/>
      <c r="K1080" s="162"/>
      <c r="L1080" s="162"/>
      <c r="M1080" s="162"/>
      <c r="N1080" s="162"/>
      <c r="O1080" s="162"/>
      <c r="P1080" s="162"/>
      <c r="Q1080" s="17"/>
      <c r="R1080" s="162"/>
      <c r="S1080" s="162"/>
      <c r="T1080" s="162"/>
      <c r="U1080" s="17"/>
      <c r="V1080" s="17"/>
      <c r="W1080" s="17"/>
    </row>
    <row r="1081" spans="1:23" x14ac:dyDescent="0.25">
      <c r="A1081" s="160"/>
      <c r="B1081" s="161"/>
      <c r="C1081" s="162"/>
      <c r="D1081" s="162"/>
      <c r="E1081" s="162"/>
      <c r="F1081" s="162"/>
      <c r="G1081" s="162"/>
      <c r="H1081" s="162"/>
      <c r="I1081" s="162"/>
      <c r="J1081" s="162"/>
      <c r="K1081" s="162"/>
      <c r="L1081" s="162"/>
      <c r="M1081" s="162"/>
      <c r="N1081" s="162"/>
      <c r="O1081" s="162"/>
      <c r="P1081" s="162"/>
      <c r="Q1081" s="17"/>
      <c r="R1081" s="162"/>
      <c r="S1081" s="162"/>
      <c r="T1081" s="162"/>
      <c r="U1081" s="17"/>
      <c r="V1081" s="17"/>
      <c r="W1081" s="17"/>
    </row>
    <row r="1082" spans="1:23" x14ac:dyDescent="0.25">
      <c r="A1082" s="160"/>
      <c r="B1082" s="161"/>
      <c r="C1082" s="162"/>
      <c r="D1082" s="162"/>
      <c r="E1082" s="162"/>
      <c r="F1082" s="162"/>
      <c r="G1082" s="162"/>
      <c r="H1082" s="162"/>
      <c r="I1082" s="162"/>
      <c r="J1082" s="162"/>
      <c r="K1082" s="162"/>
      <c r="L1082" s="162"/>
      <c r="M1082" s="162"/>
      <c r="N1082" s="162"/>
      <c r="O1082" s="162"/>
      <c r="P1082" s="162"/>
      <c r="Q1082" s="17"/>
      <c r="R1082" s="162"/>
      <c r="S1082" s="162"/>
      <c r="T1082" s="162"/>
      <c r="U1082" s="17"/>
      <c r="V1082" s="17"/>
      <c r="W1082" s="17"/>
    </row>
    <row r="1083" spans="1:23" x14ac:dyDescent="0.25">
      <c r="A1083" s="160"/>
      <c r="B1083" s="161"/>
      <c r="C1083" s="162"/>
      <c r="D1083" s="162"/>
      <c r="E1083" s="162"/>
      <c r="F1083" s="162"/>
      <c r="G1083" s="162"/>
      <c r="H1083" s="162"/>
      <c r="I1083" s="162"/>
      <c r="J1083" s="162"/>
      <c r="K1083" s="162"/>
      <c r="L1083" s="162"/>
      <c r="M1083" s="162"/>
      <c r="N1083" s="162"/>
      <c r="O1083" s="162"/>
      <c r="P1083" s="162"/>
      <c r="Q1083" s="17"/>
      <c r="R1083" s="162"/>
      <c r="S1083" s="162"/>
      <c r="T1083" s="162"/>
      <c r="U1083" s="17"/>
      <c r="V1083" s="17"/>
      <c r="W1083" s="17"/>
    </row>
    <row r="1084" spans="1:23" x14ac:dyDescent="0.25">
      <c r="A1084" s="160"/>
      <c r="B1084" s="161"/>
      <c r="C1084" s="162"/>
      <c r="D1084" s="162"/>
      <c r="E1084" s="162"/>
      <c r="F1084" s="162"/>
      <c r="G1084" s="162"/>
      <c r="H1084" s="162"/>
      <c r="I1084" s="162"/>
      <c r="J1084" s="162"/>
      <c r="K1084" s="162"/>
      <c r="L1084" s="162"/>
      <c r="M1084" s="162"/>
      <c r="N1084" s="162"/>
      <c r="O1084" s="162"/>
      <c r="P1084" s="162"/>
      <c r="Q1084" s="17"/>
      <c r="R1084" s="162"/>
      <c r="S1084" s="162"/>
      <c r="T1084" s="162"/>
      <c r="U1084" s="17"/>
      <c r="V1084" s="17"/>
      <c r="W1084" s="17"/>
    </row>
    <row r="1085" spans="1:23" x14ac:dyDescent="0.25">
      <c r="A1085" s="160"/>
      <c r="B1085" s="161"/>
      <c r="C1085" s="162"/>
      <c r="D1085" s="162"/>
      <c r="E1085" s="162"/>
      <c r="F1085" s="162"/>
      <c r="G1085" s="162"/>
      <c r="H1085" s="162"/>
      <c r="I1085" s="162"/>
      <c r="J1085" s="162"/>
      <c r="K1085" s="162"/>
      <c r="L1085" s="162"/>
      <c r="M1085" s="162"/>
      <c r="N1085" s="162"/>
      <c r="O1085" s="162"/>
      <c r="P1085" s="162"/>
      <c r="Q1085" s="17"/>
      <c r="R1085" s="162"/>
      <c r="S1085" s="162"/>
      <c r="T1085" s="162"/>
      <c r="U1085" s="17"/>
      <c r="V1085" s="17"/>
      <c r="W1085" s="17"/>
    </row>
    <row r="1086" spans="1:23" x14ac:dyDescent="0.25">
      <c r="A1086" s="160"/>
      <c r="B1086" s="161"/>
      <c r="C1086" s="162"/>
      <c r="D1086" s="162"/>
      <c r="E1086" s="162"/>
      <c r="F1086" s="162"/>
      <c r="G1086" s="162"/>
      <c r="H1086" s="162"/>
      <c r="I1086" s="162"/>
      <c r="J1086" s="162"/>
      <c r="K1086" s="162"/>
      <c r="L1086" s="162"/>
      <c r="M1086" s="162"/>
      <c r="N1086" s="162"/>
      <c r="O1086" s="162"/>
      <c r="P1086" s="162"/>
      <c r="Q1086" s="17"/>
      <c r="R1086" s="162"/>
      <c r="S1086" s="162"/>
      <c r="T1086" s="162"/>
      <c r="U1086" s="17"/>
      <c r="V1086" s="17"/>
      <c r="W1086" s="17"/>
    </row>
    <row r="1087" spans="1:23" x14ac:dyDescent="0.25">
      <c r="A1087" s="160"/>
      <c r="B1087" s="161"/>
      <c r="C1087" s="162"/>
      <c r="D1087" s="162"/>
      <c r="E1087" s="162"/>
      <c r="F1087" s="162"/>
      <c r="G1087" s="162"/>
      <c r="H1087" s="162"/>
      <c r="I1087" s="162"/>
      <c r="J1087" s="162"/>
      <c r="K1087" s="162"/>
      <c r="L1087" s="162"/>
      <c r="M1087" s="162"/>
      <c r="N1087" s="162"/>
      <c r="O1087" s="162"/>
      <c r="P1087" s="162"/>
      <c r="Q1087" s="17"/>
      <c r="R1087" s="162"/>
      <c r="S1087" s="162"/>
      <c r="T1087" s="162"/>
      <c r="U1087" s="17"/>
      <c r="V1087" s="17"/>
      <c r="W1087" s="17"/>
    </row>
    <row r="1088" spans="1:23" x14ac:dyDescent="0.25">
      <c r="A1088" s="160"/>
      <c r="B1088" s="161"/>
      <c r="C1088" s="162"/>
      <c r="D1088" s="162"/>
      <c r="E1088" s="162"/>
      <c r="F1088" s="162"/>
      <c r="G1088" s="162"/>
      <c r="H1088" s="162"/>
      <c r="I1088" s="162"/>
      <c r="J1088" s="162"/>
      <c r="K1088" s="162"/>
      <c r="L1088" s="162"/>
      <c r="M1088" s="162"/>
      <c r="N1088" s="162"/>
      <c r="O1088" s="162"/>
      <c r="P1088" s="162"/>
      <c r="Q1088" s="17"/>
      <c r="R1088" s="162"/>
      <c r="S1088" s="162"/>
      <c r="T1088" s="162"/>
      <c r="U1088" s="17"/>
      <c r="V1088" s="17"/>
      <c r="W1088" s="17"/>
    </row>
    <row r="1089" spans="1:23" x14ac:dyDescent="0.25">
      <c r="A1089" s="160"/>
      <c r="B1089" s="161"/>
      <c r="C1089" s="162"/>
      <c r="D1089" s="162"/>
      <c r="E1089" s="162"/>
      <c r="F1089" s="162"/>
      <c r="G1089" s="162"/>
      <c r="H1089" s="162"/>
      <c r="I1089" s="162"/>
      <c r="J1089" s="162"/>
      <c r="K1089" s="162"/>
      <c r="L1089" s="162"/>
      <c r="M1089" s="162"/>
      <c r="N1089" s="162"/>
      <c r="O1089" s="162"/>
      <c r="P1089" s="162"/>
      <c r="Q1089" s="17"/>
      <c r="R1089" s="162"/>
      <c r="S1089" s="162"/>
      <c r="T1089" s="162"/>
      <c r="U1089" s="17"/>
      <c r="V1089" s="17"/>
      <c r="W1089" s="17"/>
    </row>
    <row r="1090" spans="1:23" x14ac:dyDescent="0.25">
      <c r="A1090" s="160"/>
      <c r="B1090" s="161"/>
      <c r="C1090" s="162"/>
      <c r="D1090" s="162"/>
      <c r="E1090" s="162"/>
      <c r="F1090" s="162"/>
      <c r="G1090" s="162"/>
      <c r="H1090" s="162"/>
      <c r="I1090" s="162"/>
      <c r="J1090" s="162"/>
      <c r="K1090" s="162"/>
      <c r="L1090" s="162"/>
      <c r="M1090" s="162"/>
      <c r="N1090" s="162"/>
      <c r="O1090" s="162"/>
      <c r="P1090" s="162"/>
      <c r="Q1090" s="17"/>
      <c r="R1090" s="162"/>
      <c r="S1090" s="162"/>
      <c r="T1090" s="162"/>
      <c r="U1090" s="17"/>
      <c r="V1090" s="17"/>
      <c r="W1090" s="17"/>
    </row>
    <row r="1091" spans="1:23" x14ac:dyDescent="0.25">
      <c r="A1091" s="160"/>
      <c r="B1091" s="161"/>
      <c r="C1091" s="162"/>
      <c r="D1091" s="162"/>
      <c r="E1091" s="162"/>
      <c r="F1091" s="162"/>
      <c r="G1091" s="162"/>
      <c r="H1091" s="162"/>
      <c r="I1091" s="162"/>
      <c r="J1091" s="162"/>
      <c r="K1091" s="162"/>
      <c r="L1091" s="162"/>
      <c r="M1091" s="162"/>
      <c r="N1091" s="162"/>
      <c r="O1091" s="162"/>
      <c r="P1091" s="162"/>
      <c r="Q1091" s="17"/>
      <c r="R1091" s="162"/>
      <c r="S1091" s="162"/>
      <c r="T1091" s="162"/>
      <c r="U1091" s="17"/>
      <c r="V1091" s="17"/>
      <c r="W1091" s="17"/>
    </row>
    <row r="1092" spans="1:23" x14ac:dyDescent="0.25">
      <c r="A1092" s="160"/>
      <c r="B1092" s="161"/>
      <c r="C1092" s="162"/>
      <c r="D1092" s="162"/>
      <c r="E1092" s="162"/>
      <c r="F1092" s="162"/>
      <c r="G1092" s="162"/>
      <c r="H1092" s="162"/>
      <c r="I1092" s="162"/>
      <c r="J1092" s="162"/>
      <c r="K1092" s="162"/>
      <c r="L1092" s="162"/>
      <c r="M1092" s="162"/>
      <c r="N1092" s="162"/>
      <c r="O1092" s="162"/>
      <c r="P1092" s="162"/>
      <c r="Q1092" s="17"/>
      <c r="R1092" s="162"/>
      <c r="S1092" s="162"/>
      <c r="T1092" s="162"/>
      <c r="U1092" s="17"/>
      <c r="V1092" s="17"/>
      <c r="W1092" s="17"/>
    </row>
    <row r="1093" spans="1:23" x14ac:dyDescent="0.25">
      <c r="A1093" s="160"/>
      <c r="B1093" s="161"/>
      <c r="C1093" s="162"/>
      <c r="D1093" s="162"/>
      <c r="E1093" s="162"/>
      <c r="F1093" s="162"/>
      <c r="G1093" s="162"/>
      <c r="H1093" s="162"/>
      <c r="I1093" s="162"/>
      <c r="J1093" s="162"/>
      <c r="K1093" s="162"/>
      <c r="L1093" s="162"/>
      <c r="M1093" s="162"/>
      <c r="N1093" s="162"/>
      <c r="O1093" s="162"/>
      <c r="P1093" s="162"/>
      <c r="Q1093" s="17"/>
      <c r="R1093" s="162"/>
      <c r="S1093" s="162"/>
      <c r="T1093" s="162"/>
      <c r="U1093" s="17"/>
      <c r="V1093" s="17"/>
      <c r="W1093" s="17"/>
    </row>
    <row r="1094" spans="1:23" x14ac:dyDescent="0.25">
      <c r="A1094" s="160"/>
      <c r="B1094" s="161"/>
      <c r="C1094" s="162"/>
      <c r="D1094" s="162"/>
      <c r="E1094" s="162"/>
      <c r="F1094" s="162"/>
      <c r="G1094" s="162"/>
      <c r="H1094" s="162"/>
      <c r="I1094" s="162"/>
      <c r="J1094" s="162"/>
      <c r="K1094" s="162"/>
      <c r="L1094" s="162"/>
      <c r="M1094" s="162"/>
      <c r="N1094" s="162"/>
      <c r="O1094" s="162"/>
      <c r="P1094" s="162"/>
      <c r="Q1094" s="17"/>
      <c r="R1094" s="162"/>
      <c r="S1094" s="162"/>
      <c r="T1094" s="162"/>
      <c r="U1094" s="17"/>
      <c r="V1094" s="17"/>
      <c r="W1094" s="17"/>
    </row>
    <row r="1095" spans="1:23" x14ac:dyDescent="0.25">
      <c r="A1095" s="160"/>
      <c r="B1095" s="161"/>
      <c r="C1095" s="162"/>
      <c r="D1095" s="162"/>
      <c r="E1095" s="162"/>
      <c r="F1095" s="162"/>
      <c r="G1095" s="162"/>
      <c r="H1095" s="162"/>
      <c r="I1095" s="162"/>
      <c r="J1095" s="162"/>
      <c r="K1095" s="162"/>
      <c r="L1095" s="162"/>
      <c r="M1095" s="162"/>
      <c r="N1095" s="162"/>
      <c r="O1095" s="162"/>
      <c r="P1095" s="162"/>
      <c r="Q1095" s="17"/>
      <c r="R1095" s="162"/>
      <c r="S1095" s="162"/>
      <c r="T1095" s="162"/>
      <c r="U1095" s="17"/>
      <c r="V1095" s="17"/>
      <c r="W1095" s="17"/>
    </row>
    <row r="1096" spans="1:23" x14ac:dyDescent="0.25">
      <c r="A1096" s="160"/>
      <c r="B1096" s="161"/>
      <c r="C1096" s="162"/>
      <c r="D1096" s="162"/>
      <c r="E1096" s="162"/>
      <c r="F1096" s="162"/>
      <c r="G1096" s="162"/>
      <c r="H1096" s="162"/>
      <c r="I1096" s="162"/>
      <c r="J1096" s="162"/>
      <c r="K1096" s="162"/>
      <c r="L1096" s="162"/>
      <c r="M1096" s="162"/>
      <c r="N1096" s="162"/>
      <c r="O1096" s="162"/>
      <c r="P1096" s="162"/>
      <c r="Q1096" s="17"/>
      <c r="R1096" s="162"/>
      <c r="S1096" s="162"/>
      <c r="T1096" s="162"/>
      <c r="U1096" s="17"/>
      <c r="V1096" s="17"/>
      <c r="W1096" s="17"/>
    </row>
    <row r="1097" spans="1:23" x14ac:dyDescent="0.25">
      <c r="A1097" s="160"/>
      <c r="B1097" s="161"/>
      <c r="C1097" s="162"/>
      <c r="D1097" s="162"/>
      <c r="E1097" s="162"/>
      <c r="F1097" s="162"/>
      <c r="G1097" s="162"/>
      <c r="H1097" s="162"/>
      <c r="I1097" s="162"/>
      <c r="J1097" s="162"/>
      <c r="K1097" s="162"/>
      <c r="L1097" s="162"/>
      <c r="M1097" s="162"/>
      <c r="N1097" s="162"/>
      <c r="O1097" s="162"/>
      <c r="P1097" s="162"/>
      <c r="Q1097" s="17"/>
      <c r="R1097" s="162"/>
      <c r="S1097" s="162"/>
      <c r="T1097" s="162"/>
      <c r="U1097" s="17"/>
      <c r="V1097" s="17"/>
      <c r="W1097" s="17"/>
    </row>
    <row r="1098" spans="1:23" x14ac:dyDescent="0.25">
      <c r="A1098" s="160"/>
      <c r="B1098" s="161"/>
      <c r="C1098" s="162"/>
      <c r="D1098" s="162"/>
      <c r="E1098" s="162"/>
      <c r="F1098" s="162"/>
      <c r="G1098" s="162"/>
      <c r="H1098" s="162"/>
      <c r="I1098" s="162"/>
      <c r="J1098" s="162"/>
      <c r="K1098" s="162"/>
      <c r="L1098" s="162"/>
      <c r="M1098" s="162"/>
      <c r="N1098" s="162"/>
      <c r="O1098" s="162"/>
      <c r="P1098" s="162"/>
      <c r="Q1098" s="17"/>
      <c r="R1098" s="162"/>
      <c r="S1098" s="162"/>
      <c r="T1098" s="162"/>
      <c r="U1098" s="17"/>
      <c r="V1098" s="17"/>
      <c r="W1098" s="17"/>
    </row>
    <row r="1099" spans="1:23" x14ac:dyDescent="0.25">
      <c r="A1099" s="160"/>
      <c r="B1099" s="161"/>
      <c r="C1099" s="162"/>
      <c r="D1099" s="162"/>
      <c r="E1099" s="162"/>
      <c r="F1099" s="162"/>
      <c r="G1099" s="162"/>
      <c r="H1099" s="162"/>
      <c r="I1099" s="162"/>
      <c r="J1099" s="162"/>
      <c r="K1099" s="162"/>
      <c r="L1099" s="162"/>
      <c r="M1099" s="162"/>
      <c r="N1099" s="162"/>
      <c r="O1099" s="162"/>
      <c r="P1099" s="162"/>
      <c r="Q1099" s="17"/>
      <c r="R1099" s="162"/>
      <c r="S1099" s="162"/>
      <c r="T1099" s="162"/>
      <c r="U1099" s="17"/>
      <c r="V1099" s="17"/>
      <c r="W1099" s="17"/>
    </row>
    <row r="1100" spans="1:23" x14ac:dyDescent="0.25">
      <c r="A1100" s="160"/>
      <c r="B1100" s="161"/>
      <c r="C1100" s="162"/>
      <c r="D1100" s="162"/>
      <c r="E1100" s="162"/>
      <c r="F1100" s="162"/>
      <c r="G1100" s="162"/>
      <c r="H1100" s="162"/>
      <c r="I1100" s="162"/>
      <c r="J1100" s="162"/>
      <c r="K1100" s="162"/>
      <c r="L1100" s="162"/>
      <c r="M1100" s="162"/>
      <c r="N1100" s="162"/>
      <c r="O1100" s="162"/>
      <c r="P1100" s="162"/>
      <c r="Q1100" s="17"/>
      <c r="R1100" s="162"/>
      <c r="S1100" s="162"/>
      <c r="T1100" s="162"/>
      <c r="U1100" s="17"/>
      <c r="V1100" s="17"/>
      <c r="W1100" s="17"/>
    </row>
    <row r="1101" spans="1:23" x14ac:dyDescent="0.25">
      <c r="A1101" s="160"/>
      <c r="B1101" s="161"/>
      <c r="C1101" s="162"/>
      <c r="D1101" s="162"/>
      <c r="E1101" s="162"/>
      <c r="F1101" s="162"/>
      <c r="G1101" s="162"/>
      <c r="H1101" s="162"/>
      <c r="I1101" s="162"/>
      <c r="J1101" s="162"/>
      <c r="K1101" s="162"/>
      <c r="L1101" s="162"/>
      <c r="M1101" s="162"/>
      <c r="N1101" s="162"/>
      <c r="O1101" s="162"/>
      <c r="P1101" s="162"/>
      <c r="Q1101" s="17"/>
      <c r="R1101" s="162"/>
      <c r="S1101" s="162"/>
      <c r="T1101" s="162"/>
      <c r="U1101" s="17"/>
      <c r="V1101" s="17"/>
      <c r="W1101" s="17"/>
    </row>
    <row r="1102" spans="1:23" x14ac:dyDescent="0.25">
      <c r="A1102" s="160"/>
      <c r="B1102" s="161"/>
      <c r="C1102" s="162"/>
      <c r="D1102" s="162"/>
      <c r="E1102" s="162"/>
      <c r="F1102" s="162"/>
      <c r="G1102" s="162"/>
      <c r="H1102" s="162"/>
      <c r="I1102" s="162"/>
      <c r="J1102" s="162"/>
      <c r="K1102" s="162"/>
      <c r="L1102" s="162"/>
      <c r="M1102" s="162"/>
      <c r="N1102" s="162"/>
      <c r="O1102" s="162"/>
      <c r="P1102" s="162"/>
      <c r="Q1102" s="17"/>
      <c r="R1102" s="162"/>
      <c r="S1102" s="162"/>
      <c r="T1102" s="162"/>
      <c r="U1102" s="17"/>
      <c r="V1102" s="17"/>
      <c r="W1102" s="17"/>
    </row>
    <row r="1103" spans="1:23" x14ac:dyDescent="0.25">
      <c r="A1103" s="160"/>
      <c r="B1103" s="161"/>
      <c r="C1103" s="162"/>
      <c r="D1103" s="162"/>
      <c r="E1103" s="162"/>
      <c r="F1103" s="162"/>
      <c r="G1103" s="162"/>
      <c r="H1103" s="162"/>
      <c r="I1103" s="162"/>
      <c r="J1103" s="162"/>
      <c r="K1103" s="162"/>
      <c r="L1103" s="162"/>
      <c r="M1103" s="162"/>
      <c r="N1103" s="162"/>
      <c r="O1103" s="162"/>
      <c r="P1103" s="162"/>
      <c r="Q1103" s="17"/>
      <c r="R1103" s="162"/>
      <c r="S1103" s="162"/>
      <c r="T1103" s="162"/>
      <c r="U1103" s="17"/>
      <c r="V1103" s="17"/>
      <c r="W1103" s="17"/>
    </row>
    <row r="1104" spans="1:23" x14ac:dyDescent="0.25">
      <c r="A1104" s="160"/>
      <c r="B1104" s="161"/>
      <c r="C1104" s="162"/>
      <c r="D1104" s="162"/>
      <c r="E1104" s="162"/>
      <c r="F1104" s="162"/>
      <c r="G1104" s="162"/>
      <c r="H1104" s="162"/>
      <c r="I1104" s="162"/>
      <c r="J1104" s="162"/>
      <c r="K1104" s="162"/>
      <c r="L1104" s="162"/>
      <c r="M1104" s="162"/>
      <c r="N1104" s="162"/>
      <c r="O1104" s="162"/>
      <c r="P1104" s="162"/>
      <c r="Q1104" s="17"/>
      <c r="R1104" s="162"/>
      <c r="S1104" s="162"/>
      <c r="T1104" s="162"/>
      <c r="U1104" s="17"/>
      <c r="V1104" s="17"/>
      <c r="W1104" s="17"/>
    </row>
    <row r="1105" spans="1:23" x14ac:dyDescent="0.25">
      <c r="A1105" s="160"/>
      <c r="B1105" s="161"/>
      <c r="C1105" s="162"/>
      <c r="D1105" s="162"/>
      <c r="E1105" s="162"/>
      <c r="F1105" s="162"/>
      <c r="G1105" s="162"/>
      <c r="H1105" s="162"/>
      <c r="I1105" s="162"/>
      <c r="J1105" s="162"/>
      <c r="K1105" s="162"/>
      <c r="L1105" s="162"/>
      <c r="M1105" s="162"/>
      <c r="N1105" s="162"/>
      <c r="O1105" s="162"/>
      <c r="P1105" s="162"/>
      <c r="Q1105" s="17"/>
      <c r="R1105" s="162"/>
      <c r="S1105" s="162"/>
      <c r="T1105" s="162"/>
      <c r="U1105" s="17"/>
      <c r="V1105" s="17"/>
      <c r="W1105" s="17"/>
    </row>
    <row r="1106" spans="1:23" x14ac:dyDescent="0.25">
      <c r="A1106" s="160"/>
      <c r="B1106" s="161"/>
      <c r="C1106" s="162"/>
      <c r="D1106" s="162"/>
      <c r="E1106" s="162"/>
      <c r="F1106" s="162"/>
      <c r="G1106" s="162"/>
      <c r="H1106" s="162"/>
      <c r="I1106" s="162"/>
      <c r="J1106" s="162"/>
      <c r="K1106" s="162"/>
      <c r="L1106" s="162"/>
      <c r="M1106" s="162"/>
      <c r="N1106" s="162"/>
      <c r="O1106" s="162"/>
      <c r="P1106" s="162"/>
      <c r="Q1106" s="17"/>
      <c r="R1106" s="162"/>
      <c r="S1106" s="162"/>
      <c r="T1106" s="162"/>
      <c r="U1106" s="17"/>
      <c r="V1106" s="17"/>
      <c r="W1106" s="17"/>
    </row>
    <row r="1107" spans="1:23" x14ac:dyDescent="0.25">
      <c r="A1107" s="160"/>
      <c r="B1107" s="161"/>
      <c r="C1107" s="162"/>
      <c r="D1107" s="162"/>
      <c r="E1107" s="162"/>
      <c r="F1107" s="162"/>
      <c r="G1107" s="162"/>
      <c r="H1107" s="162"/>
      <c r="I1107" s="162"/>
      <c r="J1107" s="162"/>
      <c r="K1107" s="162"/>
      <c r="L1107" s="162"/>
      <c r="M1107" s="162"/>
      <c r="N1107" s="162"/>
      <c r="O1107" s="162"/>
      <c r="P1107" s="162"/>
      <c r="Q1107" s="17"/>
      <c r="R1107" s="162"/>
      <c r="S1107" s="162"/>
      <c r="T1107" s="162"/>
      <c r="U1107" s="17"/>
      <c r="V1107" s="17"/>
      <c r="W1107" s="17"/>
    </row>
    <row r="1108" spans="1:23" x14ac:dyDescent="0.25">
      <c r="A1108" s="160"/>
      <c r="B1108" s="161"/>
      <c r="C1108" s="162"/>
      <c r="D1108" s="162"/>
      <c r="E1108" s="162"/>
      <c r="F1108" s="162"/>
      <c r="G1108" s="162"/>
      <c r="H1108" s="162"/>
      <c r="I1108" s="162"/>
      <c r="J1108" s="162"/>
      <c r="K1108" s="162"/>
      <c r="L1108" s="162"/>
      <c r="M1108" s="162"/>
      <c r="N1108" s="162"/>
      <c r="O1108" s="162"/>
      <c r="P1108" s="162"/>
      <c r="Q1108" s="17"/>
      <c r="R1108" s="162"/>
      <c r="S1108" s="162"/>
      <c r="T1108" s="162"/>
      <c r="U1108" s="17"/>
      <c r="V1108" s="17"/>
      <c r="W1108" s="17"/>
    </row>
    <row r="1109" spans="1:23" x14ac:dyDescent="0.25">
      <c r="A1109" s="160"/>
      <c r="B1109" s="161"/>
      <c r="C1109" s="162"/>
      <c r="D1109" s="162"/>
      <c r="E1109" s="162"/>
      <c r="F1109" s="162"/>
      <c r="G1109" s="162"/>
      <c r="H1109" s="162"/>
      <c r="I1109" s="162"/>
      <c r="J1109" s="162"/>
      <c r="K1109" s="162"/>
      <c r="L1109" s="162"/>
      <c r="M1109" s="162"/>
      <c r="N1109" s="162"/>
      <c r="O1109" s="162"/>
      <c r="P1109" s="162"/>
      <c r="Q1109" s="17"/>
      <c r="R1109" s="162"/>
      <c r="S1109" s="162"/>
      <c r="T1109" s="162"/>
      <c r="U1109" s="17"/>
      <c r="V1109" s="17"/>
      <c r="W1109" s="17"/>
    </row>
    <row r="1110" spans="1:23" x14ac:dyDescent="0.25">
      <c r="A1110" s="160"/>
      <c r="B1110" s="161"/>
      <c r="C1110" s="162"/>
      <c r="D1110" s="162"/>
      <c r="E1110" s="162"/>
      <c r="F1110" s="162"/>
      <c r="G1110" s="162"/>
      <c r="H1110" s="162"/>
      <c r="I1110" s="162"/>
      <c r="J1110" s="162"/>
      <c r="K1110" s="162"/>
      <c r="L1110" s="162"/>
      <c r="M1110" s="162"/>
      <c r="N1110" s="162"/>
      <c r="O1110" s="162"/>
      <c r="P1110" s="162"/>
      <c r="Q1110" s="17"/>
      <c r="R1110" s="162"/>
      <c r="S1110" s="162"/>
      <c r="T1110" s="162"/>
      <c r="U1110" s="17"/>
      <c r="V1110" s="17"/>
      <c r="W1110" s="17"/>
    </row>
    <row r="1111" spans="1:23" x14ac:dyDescent="0.25">
      <c r="A1111" s="160"/>
      <c r="B1111" s="161"/>
      <c r="C1111" s="162"/>
      <c r="D1111" s="162"/>
      <c r="E1111" s="162"/>
      <c r="F1111" s="162"/>
      <c r="G1111" s="162"/>
      <c r="H1111" s="162"/>
      <c r="I1111" s="162"/>
      <c r="J1111" s="162"/>
      <c r="K1111" s="162"/>
      <c r="L1111" s="162"/>
      <c r="M1111" s="162"/>
      <c r="N1111" s="162"/>
      <c r="O1111" s="162"/>
      <c r="P1111" s="162"/>
      <c r="Q1111" s="17"/>
      <c r="R1111" s="162"/>
      <c r="S1111" s="162"/>
      <c r="T1111" s="162"/>
      <c r="U1111" s="17"/>
      <c r="V1111" s="17"/>
      <c r="W1111" s="17"/>
    </row>
    <row r="1112" spans="1:23" x14ac:dyDescent="0.25">
      <c r="A1112" s="160"/>
      <c r="B1112" s="161"/>
      <c r="C1112" s="162"/>
      <c r="D1112" s="162"/>
      <c r="E1112" s="162"/>
      <c r="F1112" s="162"/>
      <c r="G1112" s="162"/>
      <c r="H1112" s="162"/>
      <c r="I1112" s="162"/>
      <c r="J1112" s="162"/>
      <c r="K1112" s="162"/>
      <c r="L1112" s="162"/>
      <c r="M1112" s="162"/>
      <c r="N1112" s="162"/>
      <c r="O1112" s="162"/>
      <c r="P1112" s="162"/>
      <c r="Q1112" s="17"/>
      <c r="R1112" s="162"/>
      <c r="S1112" s="162"/>
      <c r="T1112" s="162"/>
      <c r="U1112" s="17"/>
      <c r="V1112" s="17"/>
      <c r="W1112" s="17"/>
    </row>
    <row r="1113" spans="1:23" x14ac:dyDescent="0.25">
      <c r="A1113" s="160"/>
      <c r="B1113" s="161"/>
      <c r="C1113" s="162"/>
      <c r="D1113" s="162"/>
      <c r="E1113" s="162"/>
      <c r="F1113" s="162"/>
      <c r="G1113" s="162"/>
      <c r="H1113" s="162"/>
      <c r="I1113" s="162"/>
      <c r="J1113" s="162"/>
      <c r="K1113" s="162"/>
      <c r="L1113" s="162"/>
      <c r="M1113" s="162"/>
      <c r="N1113" s="162"/>
      <c r="O1113" s="162"/>
      <c r="P1113" s="162"/>
      <c r="Q1113" s="17"/>
      <c r="R1113" s="162"/>
      <c r="S1113" s="162"/>
      <c r="T1113" s="162"/>
      <c r="U1113" s="17"/>
      <c r="V1113" s="17"/>
      <c r="W1113" s="17"/>
    </row>
    <row r="1114" spans="1:23" x14ac:dyDescent="0.25">
      <c r="A1114" s="160"/>
      <c r="B1114" s="161"/>
      <c r="C1114" s="162"/>
      <c r="D1114" s="162"/>
      <c r="E1114" s="162"/>
      <c r="F1114" s="162"/>
      <c r="G1114" s="162"/>
      <c r="H1114" s="162"/>
      <c r="I1114" s="162"/>
      <c r="J1114" s="162"/>
      <c r="K1114" s="162"/>
      <c r="L1114" s="162"/>
      <c r="M1114" s="162"/>
      <c r="N1114" s="162"/>
      <c r="O1114" s="162"/>
      <c r="P1114" s="162"/>
      <c r="Q1114" s="17"/>
      <c r="R1114" s="162"/>
      <c r="S1114" s="162"/>
      <c r="T1114" s="162"/>
      <c r="U1114" s="17"/>
      <c r="V1114" s="17"/>
      <c r="W1114" s="17"/>
    </row>
    <row r="1115" spans="1:23" x14ac:dyDescent="0.25">
      <c r="A1115" s="160"/>
      <c r="B1115" s="161"/>
      <c r="C1115" s="162"/>
      <c r="D1115" s="162"/>
      <c r="E1115" s="162"/>
      <c r="F1115" s="162"/>
      <c r="G1115" s="162"/>
      <c r="H1115" s="162"/>
      <c r="I1115" s="162"/>
      <c r="J1115" s="162"/>
      <c r="K1115" s="162"/>
      <c r="L1115" s="162"/>
      <c r="M1115" s="162"/>
      <c r="N1115" s="162"/>
      <c r="O1115" s="162"/>
      <c r="P1115" s="162"/>
      <c r="Q1115" s="17"/>
      <c r="R1115" s="162"/>
      <c r="S1115" s="162"/>
      <c r="T1115" s="162"/>
      <c r="U1115" s="17"/>
      <c r="V1115" s="17"/>
      <c r="W1115" s="17"/>
    </row>
    <row r="1116" spans="1:23" x14ac:dyDescent="0.25">
      <c r="A1116" s="160"/>
      <c r="B1116" s="161"/>
      <c r="C1116" s="162"/>
      <c r="D1116" s="162"/>
      <c r="E1116" s="162"/>
      <c r="F1116" s="162"/>
      <c r="G1116" s="162"/>
      <c r="H1116" s="162"/>
      <c r="I1116" s="162"/>
      <c r="J1116" s="162"/>
      <c r="K1116" s="162"/>
      <c r="L1116" s="162"/>
      <c r="M1116" s="162"/>
      <c r="N1116" s="162"/>
      <c r="O1116" s="162"/>
      <c r="P1116" s="162"/>
      <c r="Q1116" s="17"/>
      <c r="R1116" s="162"/>
      <c r="S1116" s="162"/>
      <c r="T1116" s="162"/>
      <c r="U1116" s="17"/>
      <c r="V1116" s="17"/>
      <c r="W1116" s="17"/>
    </row>
    <row r="1117" spans="1:23" x14ac:dyDescent="0.25">
      <c r="A1117" s="160"/>
      <c r="B1117" s="161"/>
      <c r="C1117" s="162"/>
      <c r="D1117" s="162"/>
      <c r="E1117" s="162"/>
      <c r="F1117" s="162"/>
      <c r="G1117" s="162"/>
      <c r="H1117" s="162"/>
      <c r="I1117" s="162"/>
      <c r="J1117" s="162"/>
      <c r="K1117" s="162"/>
      <c r="L1117" s="162"/>
      <c r="M1117" s="162"/>
      <c r="N1117" s="162"/>
      <c r="O1117" s="162"/>
      <c r="P1117" s="162"/>
      <c r="Q1117" s="17"/>
      <c r="R1117" s="162"/>
      <c r="S1117" s="162"/>
      <c r="T1117" s="162"/>
      <c r="U1117" s="17"/>
      <c r="V1117" s="17"/>
      <c r="W1117" s="17"/>
    </row>
    <row r="1118" spans="1:23" x14ac:dyDescent="0.25">
      <c r="A1118" s="160"/>
      <c r="B1118" s="161"/>
      <c r="C1118" s="162"/>
      <c r="D1118" s="162"/>
      <c r="E1118" s="162"/>
      <c r="F1118" s="162"/>
      <c r="G1118" s="162"/>
      <c r="H1118" s="162"/>
      <c r="I1118" s="162"/>
      <c r="J1118" s="162"/>
      <c r="K1118" s="162"/>
      <c r="L1118" s="162"/>
      <c r="M1118" s="162"/>
      <c r="N1118" s="162"/>
      <c r="O1118" s="162"/>
      <c r="P1118" s="162"/>
      <c r="Q1118" s="17"/>
      <c r="R1118" s="162"/>
      <c r="S1118" s="162"/>
      <c r="T1118" s="162"/>
      <c r="U1118" s="17"/>
      <c r="V1118" s="17"/>
      <c r="W1118" s="17"/>
    </row>
    <row r="1119" spans="1:23" x14ac:dyDescent="0.25">
      <c r="A1119" s="160"/>
      <c r="B1119" s="161"/>
      <c r="C1119" s="162"/>
      <c r="D1119" s="162"/>
      <c r="E1119" s="162"/>
      <c r="F1119" s="162"/>
      <c r="G1119" s="162"/>
      <c r="H1119" s="162"/>
      <c r="I1119" s="162"/>
      <c r="J1119" s="162"/>
      <c r="K1119" s="162"/>
      <c r="L1119" s="162"/>
      <c r="M1119" s="162"/>
      <c r="N1119" s="162"/>
      <c r="O1119" s="162"/>
      <c r="P1119" s="162"/>
      <c r="Q1119" s="17"/>
      <c r="R1119" s="162"/>
      <c r="S1119" s="162"/>
      <c r="T1119" s="162"/>
      <c r="U1119" s="17"/>
      <c r="V1119" s="17"/>
      <c r="W1119" s="17"/>
    </row>
    <row r="1120" spans="1:23" x14ac:dyDescent="0.25">
      <c r="A1120" s="160"/>
      <c r="B1120" s="161"/>
      <c r="C1120" s="162"/>
      <c r="D1120" s="162"/>
      <c r="E1120" s="162"/>
      <c r="F1120" s="162"/>
      <c r="G1120" s="162"/>
      <c r="H1120" s="162"/>
      <c r="I1120" s="162"/>
      <c r="J1120" s="162"/>
      <c r="K1120" s="162"/>
      <c r="L1120" s="162"/>
      <c r="M1120" s="162"/>
      <c r="N1120" s="162"/>
      <c r="O1120" s="162"/>
      <c r="P1120" s="162"/>
      <c r="Q1120" s="17"/>
      <c r="R1120" s="162"/>
      <c r="S1120" s="162"/>
      <c r="T1120" s="162"/>
      <c r="U1120" s="17"/>
      <c r="V1120" s="17"/>
      <c r="W1120" s="17"/>
    </row>
    <row r="1121" spans="1:23" x14ac:dyDescent="0.25">
      <c r="A1121" s="160"/>
      <c r="B1121" s="161"/>
      <c r="C1121" s="162"/>
      <c r="D1121" s="162"/>
      <c r="E1121" s="162"/>
      <c r="F1121" s="162"/>
      <c r="G1121" s="162"/>
      <c r="H1121" s="162"/>
      <c r="I1121" s="162"/>
      <c r="J1121" s="162"/>
      <c r="K1121" s="162"/>
      <c r="L1121" s="162"/>
      <c r="M1121" s="162"/>
      <c r="N1121" s="162"/>
      <c r="O1121" s="162"/>
      <c r="P1121" s="162"/>
      <c r="Q1121" s="17"/>
      <c r="R1121" s="162"/>
      <c r="S1121" s="162"/>
      <c r="T1121" s="162"/>
      <c r="U1121" s="17"/>
      <c r="V1121" s="17"/>
      <c r="W1121" s="17"/>
    </row>
    <row r="1122" spans="1:23" x14ac:dyDescent="0.25">
      <c r="A1122" s="160"/>
      <c r="B1122" s="161"/>
      <c r="C1122" s="162"/>
      <c r="D1122" s="162"/>
      <c r="E1122" s="162"/>
      <c r="F1122" s="162"/>
      <c r="G1122" s="162"/>
      <c r="H1122" s="162"/>
      <c r="I1122" s="162"/>
      <c r="J1122" s="162"/>
      <c r="K1122" s="162"/>
      <c r="L1122" s="162"/>
      <c r="M1122" s="162"/>
      <c r="N1122" s="162"/>
      <c r="O1122" s="162"/>
      <c r="P1122" s="162"/>
      <c r="Q1122" s="17"/>
      <c r="R1122" s="162"/>
      <c r="S1122" s="162"/>
      <c r="T1122" s="162"/>
      <c r="U1122" s="17"/>
      <c r="V1122" s="17"/>
      <c r="W1122" s="17"/>
    </row>
    <row r="1123" spans="1:23" x14ac:dyDescent="0.25">
      <c r="A1123" s="160"/>
      <c r="B1123" s="161"/>
      <c r="C1123" s="162"/>
      <c r="D1123" s="162"/>
      <c r="E1123" s="162"/>
      <c r="F1123" s="162"/>
      <c r="G1123" s="162"/>
      <c r="H1123" s="162"/>
      <c r="I1123" s="162"/>
      <c r="J1123" s="162"/>
      <c r="K1123" s="162"/>
      <c r="L1123" s="162"/>
      <c r="M1123" s="162"/>
      <c r="N1123" s="162"/>
      <c r="O1123" s="162"/>
      <c r="P1123" s="162"/>
      <c r="Q1123" s="17"/>
      <c r="R1123" s="162"/>
      <c r="S1123" s="162"/>
      <c r="T1123" s="162"/>
      <c r="U1123" s="17"/>
      <c r="V1123" s="17"/>
      <c r="W1123" s="17"/>
    </row>
    <row r="1124" spans="1:23" x14ac:dyDescent="0.25">
      <c r="A1124" s="160"/>
      <c r="B1124" s="161"/>
      <c r="C1124" s="162"/>
      <c r="D1124" s="162"/>
      <c r="E1124" s="162"/>
      <c r="F1124" s="162"/>
      <c r="G1124" s="162"/>
      <c r="H1124" s="162"/>
      <c r="I1124" s="162"/>
      <c r="J1124" s="162"/>
      <c r="K1124" s="162"/>
      <c r="L1124" s="162"/>
      <c r="M1124" s="162"/>
      <c r="N1124" s="162"/>
      <c r="O1124" s="162"/>
      <c r="P1124" s="162"/>
      <c r="Q1124" s="17"/>
      <c r="R1124" s="162"/>
      <c r="S1124" s="162"/>
      <c r="T1124" s="162"/>
      <c r="U1124" s="17"/>
      <c r="V1124" s="17"/>
      <c r="W1124" s="17"/>
    </row>
    <row r="1125" spans="1:23" x14ac:dyDescent="0.25">
      <c r="A1125" s="160"/>
      <c r="B1125" s="161"/>
      <c r="C1125" s="162"/>
      <c r="D1125" s="162"/>
      <c r="E1125" s="162"/>
      <c r="F1125" s="162"/>
      <c r="G1125" s="162"/>
      <c r="H1125" s="162"/>
      <c r="I1125" s="162"/>
      <c r="J1125" s="162"/>
      <c r="K1125" s="162"/>
      <c r="L1125" s="162"/>
      <c r="M1125" s="162"/>
      <c r="N1125" s="162"/>
      <c r="O1125" s="162"/>
      <c r="P1125" s="162"/>
      <c r="Q1125" s="17"/>
      <c r="R1125" s="162"/>
      <c r="S1125" s="162"/>
      <c r="T1125" s="162"/>
      <c r="U1125" s="17"/>
      <c r="V1125" s="17"/>
      <c r="W1125" s="17"/>
    </row>
    <row r="1126" spans="1:23" x14ac:dyDescent="0.25">
      <c r="A1126" s="160"/>
      <c r="B1126" s="161"/>
      <c r="C1126" s="162"/>
      <c r="D1126" s="162"/>
      <c r="E1126" s="162"/>
      <c r="F1126" s="162"/>
      <c r="G1126" s="162"/>
      <c r="H1126" s="162"/>
      <c r="I1126" s="162"/>
      <c r="J1126" s="162"/>
      <c r="K1126" s="162"/>
      <c r="L1126" s="162"/>
      <c r="M1126" s="162"/>
      <c r="N1126" s="162"/>
      <c r="O1126" s="162"/>
      <c r="P1126" s="162"/>
      <c r="Q1126" s="17"/>
      <c r="R1126" s="162"/>
      <c r="S1126" s="162"/>
      <c r="T1126" s="162"/>
      <c r="U1126" s="17"/>
      <c r="V1126" s="17"/>
      <c r="W1126" s="17"/>
    </row>
    <row r="1127" spans="1:23" x14ac:dyDescent="0.25">
      <c r="A1127" s="160"/>
      <c r="B1127" s="161"/>
      <c r="C1127" s="162"/>
      <c r="D1127" s="162"/>
      <c r="E1127" s="162"/>
      <c r="F1127" s="162"/>
      <c r="G1127" s="162"/>
      <c r="H1127" s="162"/>
      <c r="I1127" s="162"/>
      <c r="J1127" s="162"/>
      <c r="K1127" s="162"/>
      <c r="L1127" s="162"/>
      <c r="M1127" s="162"/>
      <c r="N1127" s="162"/>
      <c r="O1127" s="162"/>
      <c r="P1127" s="162"/>
      <c r="Q1127" s="17"/>
      <c r="R1127" s="162"/>
      <c r="S1127" s="162"/>
      <c r="T1127" s="162"/>
      <c r="U1127" s="17"/>
      <c r="V1127" s="17"/>
      <c r="W1127" s="17"/>
    </row>
    <row r="1128" spans="1:23" x14ac:dyDescent="0.25">
      <c r="A1128" s="160"/>
      <c r="B1128" s="161"/>
      <c r="C1128" s="162"/>
      <c r="D1128" s="162"/>
      <c r="E1128" s="162"/>
      <c r="F1128" s="162"/>
      <c r="G1128" s="162"/>
      <c r="H1128" s="162"/>
      <c r="I1128" s="162"/>
      <c r="J1128" s="162"/>
      <c r="K1128" s="162"/>
      <c r="L1128" s="162"/>
      <c r="M1128" s="162"/>
      <c r="N1128" s="162"/>
      <c r="O1128" s="162"/>
      <c r="P1128" s="162"/>
      <c r="Q1128" s="17"/>
      <c r="R1128" s="162"/>
      <c r="S1128" s="162"/>
      <c r="T1128" s="162"/>
      <c r="U1128" s="17"/>
      <c r="V1128" s="17"/>
      <c r="W1128" s="17"/>
    </row>
    <row r="1129" spans="1:23" x14ac:dyDescent="0.25">
      <c r="A1129" s="160"/>
      <c r="B1129" s="161"/>
      <c r="C1129" s="162"/>
      <c r="D1129" s="162"/>
      <c r="E1129" s="162"/>
      <c r="F1129" s="162"/>
      <c r="G1129" s="162"/>
      <c r="H1129" s="162"/>
      <c r="I1129" s="162"/>
      <c r="J1129" s="162"/>
      <c r="K1129" s="162"/>
      <c r="L1129" s="162"/>
      <c r="M1129" s="162"/>
      <c r="N1129" s="162"/>
      <c r="O1129" s="162"/>
      <c r="P1129" s="162"/>
      <c r="Q1129" s="17"/>
      <c r="R1129" s="162"/>
      <c r="S1129" s="162"/>
      <c r="T1129" s="162"/>
      <c r="U1129" s="17"/>
      <c r="V1129" s="17"/>
      <c r="W1129" s="17"/>
    </row>
    <row r="1130" spans="1:23" x14ac:dyDescent="0.25">
      <c r="A1130" s="160"/>
      <c r="B1130" s="161"/>
      <c r="C1130" s="162"/>
      <c r="D1130" s="162"/>
      <c r="E1130" s="162"/>
      <c r="F1130" s="162"/>
      <c r="G1130" s="162"/>
      <c r="H1130" s="162"/>
      <c r="I1130" s="162"/>
      <c r="J1130" s="162"/>
      <c r="K1130" s="162"/>
      <c r="L1130" s="162"/>
      <c r="M1130" s="162"/>
      <c r="N1130" s="162"/>
      <c r="O1130" s="162"/>
      <c r="P1130" s="162"/>
      <c r="Q1130" s="17"/>
      <c r="R1130" s="162"/>
      <c r="S1130" s="162"/>
      <c r="T1130" s="162"/>
      <c r="U1130" s="17"/>
      <c r="V1130" s="17"/>
      <c r="W1130" s="17"/>
    </row>
    <row r="1131" spans="1:23" x14ac:dyDescent="0.25">
      <c r="A1131" s="160"/>
      <c r="B1131" s="161"/>
      <c r="C1131" s="162"/>
      <c r="D1131" s="162"/>
      <c r="E1131" s="162"/>
      <c r="F1131" s="162"/>
      <c r="G1131" s="162"/>
      <c r="H1131" s="162"/>
      <c r="I1131" s="162"/>
      <c r="J1131" s="162"/>
      <c r="K1131" s="162"/>
      <c r="L1131" s="162"/>
      <c r="M1131" s="162"/>
      <c r="N1131" s="162"/>
      <c r="O1131" s="162"/>
      <c r="P1131" s="162"/>
      <c r="Q1131" s="17"/>
      <c r="R1131" s="162"/>
      <c r="S1131" s="162"/>
      <c r="T1131" s="162"/>
      <c r="U1131" s="17"/>
      <c r="V1131" s="17"/>
      <c r="W1131" s="17"/>
    </row>
    <row r="1132" spans="1:23" x14ac:dyDescent="0.25">
      <c r="A1132" s="160"/>
      <c r="B1132" s="161"/>
      <c r="C1132" s="162"/>
      <c r="D1132" s="162"/>
      <c r="E1132" s="162"/>
      <c r="F1132" s="162"/>
      <c r="G1132" s="162"/>
      <c r="H1132" s="162"/>
      <c r="I1132" s="162"/>
      <c r="J1132" s="162"/>
      <c r="K1132" s="162"/>
      <c r="L1132" s="162"/>
      <c r="M1132" s="162"/>
      <c r="N1132" s="162"/>
      <c r="O1132" s="162"/>
      <c r="P1132" s="162"/>
      <c r="Q1132" s="17"/>
      <c r="R1132" s="162"/>
      <c r="S1132" s="162"/>
      <c r="T1132" s="162"/>
      <c r="U1132" s="17"/>
      <c r="V1132" s="17"/>
      <c r="W1132" s="17"/>
    </row>
    <row r="1133" spans="1:23" x14ac:dyDescent="0.25">
      <c r="A1133" s="160"/>
      <c r="B1133" s="161"/>
      <c r="C1133" s="162"/>
      <c r="D1133" s="162"/>
      <c r="E1133" s="162"/>
      <c r="F1133" s="162"/>
      <c r="G1133" s="162"/>
      <c r="H1133" s="162"/>
      <c r="I1133" s="162"/>
      <c r="J1133" s="162"/>
      <c r="K1133" s="162"/>
      <c r="L1133" s="162"/>
      <c r="M1133" s="162"/>
      <c r="N1133" s="162"/>
      <c r="O1133" s="162"/>
      <c r="P1133" s="162"/>
      <c r="Q1133" s="17"/>
      <c r="R1133" s="162"/>
      <c r="S1133" s="162"/>
      <c r="T1133" s="162"/>
      <c r="U1133" s="17"/>
      <c r="V1133" s="17"/>
      <c r="W1133" s="17"/>
    </row>
    <row r="1134" spans="1:23" x14ac:dyDescent="0.25">
      <c r="A1134" s="160"/>
      <c r="B1134" s="161"/>
      <c r="C1134" s="162"/>
      <c r="D1134" s="162"/>
      <c r="E1134" s="162"/>
      <c r="F1134" s="162"/>
      <c r="G1134" s="162"/>
      <c r="H1134" s="162"/>
      <c r="I1134" s="162"/>
      <c r="J1134" s="162"/>
      <c r="K1134" s="162"/>
      <c r="L1134" s="162"/>
      <c r="M1134" s="162"/>
      <c r="N1134" s="162"/>
      <c r="O1134" s="162"/>
      <c r="P1134" s="162"/>
      <c r="Q1134" s="17"/>
      <c r="R1134" s="162"/>
      <c r="S1134" s="162"/>
      <c r="T1134" s="162"/>
      <c r="U1134" s="17"/>
      <c r="V1134" s="17"/>
      <c r="W1134" s="17"/>
    </row>
    <row r="1135" spans="1:23" x14ac:dyDescent="0.25">
      <c r="A1135" s="160"/>
      <c r="B1135" s="161"/>
      <c r="C1135" s="162"/>
      <c r="D1135" s="162"/>
      <c r="E1135" s="162"/>
      <c r="F1135" s="162"/>
      <c r="G1135" s="162"/>
      <c r="H1135" s="162"/>
      <c r="I1135" s="162"/>
      <c r="J1135" s="162"/>
      <c r="K1135" s="162"/>
      <c r="L1135" s="162"/>
      <c r="M1135" s="162"/>
      <c r="N1135" s="162"/>
      <c r="O1135" s="162"/>
      <c r="P1135" s="162"/>
      <c r="Q1135" s="17"/>
      <c r="R1135" s="162"/>
      <c r="S1135" s="162"/>
      <c r="T1135" s="162"/>
      <c r="U1135" s="17"/>
      <c r="V1135" s="17"/>
      <c r="W1135" s="17"/>
    </row>
    <row r="1136" spans="1:23" x14ac:dyDescent="0.25">
      <c r="A1136" s="160"/>
      <c r="B1136" s="161"/>
      <c r="C1136" s="162"/>
      <c r="D1136" s="162"/>
      <c r="E1136" s="162"/>
      <c r="F1136" s="162"/>
      <c r="G1136" s="162"/>
      <c r="H1136" s="162"/>
      <c r="I1136" s="162"/>
      <c r="J1136" s="162"/>
      <c r="K1136" s="162"/>
      <c r="L1136" s="162"/>
      <c r="M1136" s="162"/>
      <c r="N1136" s="162"/>
      <c r="O1136" s="162"/>
      <c r="P1136" s="162"/>
      <c r="Q1136" s="17"/>
      <c r="R1136" s="162"/>
      <c r="S1136" s="162"/>
      <c r="T1136" s="162"/>
      <c r="U1136" s="17"/>
      <c r="V1136" s="17"/>
      <c r="W1136" s="17"/>
    </row>
    <row r="1137" spans="1:23" x14ac:dyDescent="0.25">
      <c r="A1137" s="160"/>
      <c r="B1137" s="161"/>
      <c r="C1137" s="162"/>
      <c r="D1137" s="162"/>
      <c r="E1137" s="162"/>
      <c r="F1137" s="162"/>
      <c r="G1137" s="162"/>
      <c r="H1137" s="162"/>
      <c r="I1137" s="162"/>
      <c r="J1137" s="162"/>
      <c r="K1137" s="162"/>
      <c r="L1137" s="162"/>
      <c r="M1137" s="162"/>
      <c r="N1137" s="162"/>
      <c r="O1137" s="162"/>
      <c r="P1137" s="162"/>
      <c r="Q1137" s="17"/>
      <c r="R1137" s="162"/>
      <c r="S1137" s="162"/>
      <c r="T1137" s="162"/>
      <c r="U1137" s="17"/>
      <c r="V1137" s="17"/>
      <c r="W1137" s="17"/>
    </row>
    <row r="1138" spans="1:23" x14ac:dyDescent="0.25">
      <c r="A1138" s="160"/>
      <c r="B1138" s="161"/>
      <c r="C1138" s="162"/>
      <c r="D1138" s="162"/>
      <c r="E1138" s="162"/>
      <c r="F1138" s="162"/>
      <c r="G1138" s="162"/>
      <c r="H1138" s="162"/>
      <c r="I1138" s="162"/>
      <c r="J1138" s="162"/>
      <c r="K1138" s="162"/>
      <c r="L1138" s="162"/>
      <c r="M1138" s="162"/>
      <c r="N1138" s="162"/>
      <c r="O1138" s="162"/>
      <c r="P1138" s="162"/>
      <c r="Q1138" s="17"/>
      <c r="R1138" s="162"/>
      <c r="S1138" s="162"/>
      <c r="T1138" s="162"/>
      <c r="U1138" s="17"/>
      <c r="V1138" s="17"/>
      <c r="W1138" s="17"/>
    </row>
    <row r="1139" spans="1:23" x14ac:dyDescent="0.25">
      <c r="A1139" s="160"/>
      <c r="B1139" s="161"/>
      <c r="C1139" s="162"/>
      <c r="D1139" s="162"/>
      <c r="E1139" s="162"/>
      <c r="F1139" s="162"/>
      <c r="G1139" s="162"/>
      <c r="H1139" s="162"/>
      <c r="I1139" s="162"/>
      <c r="J1139" s="162"/>
      <c r="K1139" s="162"/>
      <c r="L1139" s="162"/>
      <c r="M1139" s="162"/>
      <c r="N1139" s="162"/>
      <c r="O1139" s="162"/>
      <c r="P1139" s="162"/>
      <c r="Q1139" s="17"/>
      <c r="R1139" s="162"/>
      <c r="S1139" s="162"/>
      <c r="T1139" s="162"/>
      <c r="U1139" s="17"/>
      <c r="V1139" s="17"/>
      <c r="W1139" s="17"/>
    </row>
    <row r="1140" spans="1:23" x14ac:dyDescent="0.25">
      <c r="A1140" s="160"/>
      <c r="B1140" s="161"/>
      <c r="C1140" s="162"/>
      <c r="D1140" s="162"/>
      <c r="E1140" s="162"/>
      <c r="F1140" s="162"/>
      <c r="G1140" s="162"/>
      <c r="H1140" s="162"/>
      <c r="I1140" s="162"/>
      <c r="J1140" s="162"/>
      <c r="K1140" s="162"/>
      <c r="L1140" s="162"/>
      <c r="M1140" s="162"/>
      <c r="N1140" s="162"/>
      <c r="O1140" s="162"/>
      <c r="P1140" s="162"/>
      <c r="Q1140" s="17"/>
      <c r="R1140" s="162"/>
      <c r="S1140" s="162"/>
      <c r="T1140" s="162"/>
      <c r="U1140" s="17"/>
      <c r="V1140" s="17"/>
      <c r="W1140" s="17"/>
    </row>
    <row r="1141" spans="1:23" x14ac:dyDescent="0.25">
      <c r="A1141" s="160"/>
      <c r="B1141" s="161"/>
      <c r="C1141" s="162"/>
      <c r="D1141" s="162"/>
      <c r="E1141" s="162"/>
      <c r="F1141" s="162"/>
      <c r="G1141" s="162"/>
      <c r="H1141" s="162"/>
      <c r="I1141" s="162"/>
      <c r="J1141" s="162"/>
      <c r="K1141" s="162"/>
      <c r="L1141" s="162"/>
      <c r="M1141" s="162"/>
      <c r="N1141" s="162"/>
      <c r="O1141" s="162"/>
      <c r="P1141" s="162"/>
      <c r="Q1141" s="17"/>
      <c r="R1141" s="162"/>
      <c r="S1141" s="162"/>
      <c r="T1141" s="162"/>
      <c r="U1141" s="17"/>
      <c r="V1141" s="17"/>
      <c r="W1141" s="17"/>
    </row>
    <row r="1142" spans="1:23" x14ac:dyDescent="0.25">
      <c r="A1142" s="160"/>
      <c r="B1142" s="161"/>
      <c r="C1142" s="162"/>
      <c r="D1142" s="162"/>
      <c r="E1142" s="162"/>
      <c r="F1142" s="162"/>
      <c r="G1142" s="162"/>
      <c r="H1142" s="162"/>
      <c r="I1142" s="162"/>
      <c r="J1142" s="162"/>
      <c r="K1142" s="162"/>
      <c r="L1142" s="162"/>
      <c r="M1142" s="162"/>
      <c r="N1142" s="162"/>
      <c r="O1142" s="162"/>
      <c r="P1142" s="162"/>
      <c r="Q1142" s="17"/>
      <c r="R1142" s="162"/>
      <c r="S1142" s="162"/>
      <c r="T1142" s="162"/>
      <c r="U1142" s="17"/>
      <c r="V1142" s="17"/>
      <c r="W1142" s="17"/>
    </row>
    <row r="1143" spans="1:23" x14ac:dyDescent="0.25">
      <c r="A1143" s="160"/>
      <c r="B1143" s="161"/>
      <c r="C1143" s="162"/>
      <c r="D1143" s="162"/>
      <c r="E1143" s="162"/>
      <c r="F1143" s="162"/>
      <c r="G1143" s="162"/>
      <c r="H1143" s="162"/>
      <c r="I1143" s="162"/>
      <c r="J1143" s="162"/>
      <c r="K1143" s="162"/>
      <c r="L1143" s="162"/>
      <c r="M1143" s="162"/>
      <c r="N1143" s="162"/>
      <c r="O1143" s="162"/>
      <c r="P1143" s="162"/>
      <c r="Q1143" s="17"/>
      <c r="R1143" s="162"/>
      <c r="S1143" s="162"/>
      <c r="T1143" s="162"/>
      <c r="U1143" s="17"/>
      <c r="V1143" s="17"/>
      <c r="W1143" s="17"/>
    </row>
    <row r="1144" spans="1:23" x14ac:dyDescent="0.25">
      <c r="A1144" s="160"/>
      <c r="B1144" s="161"/>
      <c r="C1144" s="162"/>
      <c r="D1144" s="162"/>
      <c r="E1144" s="162"/>
      <c r="F1144" s="162"/>
      <c r="G1144" s="162"/>
      <c r="H1144" s="162"/>
      <c r="I1144" s="162"/>
      <c r="J1144" s="162"/>
      <c r="K1144" s="162"/>
      <c r="L1144" s="162"/>
      <c r="M1144" s="162"/>
      <c r="N1144" s="162"/>
      <c r="O1144" s="162"/>
      <c r="P1144" s="162"/>
      <c r="Q1144" s="17"/>
      <c r="R1144" s="162"/>
      <c r="S1144" s="162"/>
      <c r="T1144" s="162"/>
      <c r="U1144" s="17"/>
      <c r="V1144" s="17"/>
      <c r="W1144" s="17"/>
    </row>
    <row r="1145" spans="1:23" x14ac:dyDescent="0.25">
      <c r="A1145" s="160"/>
      <c r="B1145" s="161"/>
      <c r="C1145" s="162"/>
      <c r="D1145" s="162"/>
      <c r="E1145" s="162"/>
      <c r="F1145" s="162"/>
      <c r="G1145" s="162"/>
      <c r="H1145" s="162"/>
      <c r="I1145" s="162"/>
      <c r="J1145" s="162"/>
      <c r="K1145" s="162"/>
      <c r="L1145" s="162"/>
      <c r="M1145" s="162"/>
      <c r="N1145" s="162"/>
      <c r="O1145" s="162"/>
      <c r="P1145" s="162"/>
      <c r="Q1145" s="17"/>
      <c r="R1145" s="162"/>
      <c r="S1145" s="162"/>
      <c r="T1145" s="162"/>
      <c r="U1145" s="17"/>
      <c r="V1145" s="17"/>
      <c r="W1145" s="17"/>
    </row>
    <row r="1146" spans="1:23" x14ac:dyDescent="0.25">
      <c r="A1146" s="160"/>
      <c r="B1146" s="161"/>
      <c r="C1146" s="162"/>
      <c r="D1146" s="162"/>
      <c r="E1146" s="162"/>
      <c r="F1146" s="162"/>
      <c r="G1146" s="162"/>
      <c r="H1146" s="162"/>
      <c r="I1146" s="162"/>
      <c r="J1146" s="162"/>
      <c r="K1146" s="162"/>
      <c r="L1146" s="162"/>
      <c r="M1146" s="162"/>
      <c r="N1146" s="162"/>
      <c r="O1146" s="162"/>
      <c r="P1146" s="162"/>
      <c r="Q1146" s="17"/>
      <c r="R1146" s="162"/>
      <c r="S1146" s="162"/>
      <c r="T1146" s="162"/>
      <c r="U1146" s="17"/>
      <c r="V1146" s="17"/>
      <c r="W1146" s="17"/>
    </row>
    <row r="1147" spans="1:23" x14ac:dyDescent="0.25">
      <c r="A1147" s="160"/>
      <c r="B1147" s="161"/>
      <c r="C1147" s="162"/>
      <c r="D1147" s="162"/>
      <c r="E1147" s="162"/>
      <c r="F1147" s="162"/>
      <c r="G1147" s="162"/>
      <c r="H1147" s="162"/>
      <c r="I1147" s="162"/>
      <c r="J1147" s="162"/>
      <c r="K1147" s="162"/>
      <c r="L1147" s="162"/>
      <c r="M1147" s="162"/>
      <c r="N1147" s="162"/>
      <c r="O1147" s="162"/>
      <c r="P1147" s="162"/>
      <c r="Q1147" s="17"/>
      <c r="R1147" s="162"/>
      <c r="S1147" s="162"/>
      <c r="T1147" s="162"/>
      <c r="U1147" s="17"/>
      <c r="V1147" s="17"/>
      <c r="W1147" s="17"/>
    </row>
    <row r="1148" spans="1:23" x14ac:dyDescent="0.25">
      <c r="A1148" s="160"/>
      <c r="B1148" s="161"/>
      <c r="C1148" s="162"/>
      <c r="D1148" s="162"/>
      <c r="E1148" s="162"/>
      <c r="F1148" s="162"/>
      <c r="G1148" s="162"/>
      <c r="H1148" s="162"/>
      <c r="I1148" s="162"/>
      <c r="J1148" s="162"/>
      <c r="K1148" s="162"/>
      <c r="L1148" s="162"/>
      <c r="M1148" s="162"/>
      <c r="N1148" s="162"/>
      <c r="O1148" s="162"/>
      <c r="P1148" s="162"/>
      <c r="Q1148" s="17"/>
      <c r="R1148" s="162"/>
      <c r="S1148" s="162"/>
      <c r="T1148" s="162"/>
      <c r="U1148" s="17"/>
      <c r="V1148" s="17"/>
      <c r="W1148" s="17"/>
    </row>
    <row r="1149" spans="1:23" x14ac:dyDescent="0.25">
      <c r="A1149" s="160"/>
      <c r="B1149" s="161"/>
      <c r="C1149" s="162"/>
      <c r="D1149" s="162"/>
      <c r="E1149" s="162"/>
      <c r="F1149" s="162"/>
      <c r="G1149" s="162"/>
      <c r="H1149" s="162"/>
      <c r="I1149" s="162"/>
      <c r="J1149" s="162"/>
      <c r="K1149" s="162"/>
      <c r="L1149" s="162"/>
      <c r="M1149" s="162"/>
      <c r="N1149" s="162"/>
      <c r="O1149" s="162"/>
      <c r="P1149" s="162"/>
      <c r="Q1149" s="17"/>
      <c r="R1149" s="162"/>
      <c r="S1149" s="162"/>
      <c r="T1149" s="162"/>
      <c r="U1149" s="17"/>
      <c r="V1149" s="17"/>
      <c r="W1149" s="17"/>
    </row>
    <row r="1150" spans="1:23" x14ac:dyDescent="0.25">
      <c r="A1150" s="160"/>
      <c r="B1150" s="161"/>
      <c r="C1150" s="162"/>
      <c r="D1150" s="162"/>
      <c r="E1150" s="162"/>
      <c r="F1150" s="162"/>
      <c r="G1150" s="162"/>
      <c r="H1150" s="162"/>
      <c r="I1150" s="162"/>
      <c r="J1150" s="162"/>
      <c r="K1150" s="162"/>
      <c r="L1150" s="162"/>
      <c r="M1150" s="162"/>
      <c r="N1150" s="162"/>
      <c r="O1150" s="162"/>
      <c r="P1150" s="162"/>
      <c r="Q1150" s="17"/>
      <c r="R1150" s="162"/>
      <c r="S1150" s="162"/>
      <c r="T1150" s="162"/>
      <c r="U1150" s="17"/>
      <c r="V1150" s="17"/>
      <c r="W1150" s="17"/>
    </row>
    <row r="1151" spans="1:23" x14ac:dyDescent="0.25">
      <c r="A1151" s="160"/>
      <c r="B1151" s="161"/>
      <c r="C1151" s="162"/>
      <c r="D1151" s="162"/>
      <c r="E1151" s="162"/>
      <c r="F1151" s="162"/>
      <c r="G1151" s="162"/>
      <c r="H1151" s="162"/>
      <c r="I1151" s="162"/>
      <c r="J1151" s="162"/>
      <c r="K1151" s="162"/>
      <c r="L1151" s="162"/>
      <c r="M1151" s="162"/>
      <c r="N1151" s="162"/>
      <c r="O1151" s="162"/>
      <c r="P1151" s="162"/>
      <c r="Q1151" s="17"/>
      <c r="R1151" s="162"/>
      <c r="S1151" s="162"/>
      <c r="T1151" s="162"/>
      <c r="U1151" s="17"/>
      <c r="V1151" s="17"/>
      <c r="W1151" s="17"/>
    </row>
    <row r="1152" spans="1:23" x14ac:dyDescent="0.25">
      <c r="A1152" s="160"/>
      <c r="B1152" s="161"/>
      <c r="C1152" s="162"/>
      <c r="D1152" s="162"/>
      <c r="E1152" s="162"/>
      <c r="F1152" s="162"/>
      <c r="G1152" s="162"/>
      <c r="H1152" s="162"/>
      <c r="I1152" s="162"/>
      <c r="J1152" s="162"/>
      <c r="K1152" s="162"/>
      <c r="L1152" s="162"/>
      <c r="M1152" s="162"/>
      <c r="N1152" s="162"/>
      <c r="O1152" s="162"/>
      <c r="P1152" s="162"/>
      <c r="Q1152" s="17"/>
      <c r="R1152" s="162"/>
      <c r="S1152" s="162"/>
      <c r="T1152" s="162"/>
      <c r="U1152" s="17"/>
      <c r="V1152" s="17"/>
      <c r="W1152" s="17"/>
    </row>
    <row r="1153" spans="1:23" x14ac:dyDescent="0.25">
      <c r="A1153" s="160"/>
      <c r="B1153" s="161"/>
      <c r="C1153" s="162"/>
      <c r="D1153" s="162"/>
      <c r="E1153" s="162"/>
      <c r="F1153" s="162"/>
      <c r="G1153" s="162"/>
      <c r="H1153" s="162"/>
      <c r="I1153" s="162"/>
      <c r="J1153" s="162"/>
      <c r="K1153" s="162"/>
      <c r="L1153" s="162"/>
      <c r="M1153" s="162"/>
      <c r="N1153" s="162"/>
      <c r="O1153" s="162"/>
      <c r="P1153" s="162"/>
      <c r="Q1153" s="17"/>
      <c r="R1153" s="162"/>
      <c r="S1153" s="162"/>
      <c r="T1153" s="162"/>
      <c r="U1153" s="17"/>
      <c r="V1153" s="17"/>
      <c r="W1153" s="17"/>
    </row>
    <row r="1154" spans="1:23" x14ac:dyDescent="0.25">
      <c r="A1154" s="160"/>
      <c r="B1154" s="161"/>
      <c r="C1154" s="162"/>
      <c r="D1154" s="162"/>
      <c r="E1154" s="162"/>
      <c r="F1154" s="162"/>
      <c r="G1154" s="162"/>
      <c r="H1154" s="162"/>
      <c r="I1154" s="162"/>
      <c r="J1154" s="162"/>
      <c r="K1154" s="162"/>
      <c r="L1154" s="162"/>
      <c r="M1154" s="162"/>
      <c r="N1154" s="162"/>
      <c r="O1154" s="162"/>
      <c r="P1154" s="162"/>
      <c r="Q1154" s="17"/>
      <c r="R1154" s="162"/>
      <c r="S1154" s="162"/>
      <c r="T1154" s="162"/>
      <c r="U1154" s="17"/>
      <c r="V1154" s="17"/>
      <c r="W1154" s="17"/>
    </row>
    <row r="1155" spans="1:23" x14ac:dyDescent="0.25">
      <c r="A1155" s="160"/>
      <c r="B1155" s="161"/>
      <c r="C1155" s="162"/>
      <c r="D1155" s="162"/>
      <c r="E1155" s="162"/>
      <c r="F1155" s="162"/>
      <c r="G1155" s="162"/>
      <c r="H1155" s="162"/>
      <c r="I1155" s="162"/>
      <c r="J1155" s="162"/>
      <c r="K1155" s="162"/>
      <c r="L1155" s="162"/>
      <c r="M1155" s="162"/>
      <c r="N1155" s="162"/>
      <c r="O1155" s="162"/>
      <c r="P1155" s="162"/>
      <c r="Q1155" s="17"/>
      <c r="R1155" s="162"/>
      <c r="S1155" s="162"/>
      <c r="T1155" s="162"/>
      <c r="U1155" s="17"/>
      <c r="V1155" s="17"/>
      <c r="W1155" s="17"/>
    </row>
    <row r="1156" spans="1:23" x14ac:dyDescent="0.25">
      <c r="A1156" s="160"/>
      <c r="B1156" s="161"/>
      <c r="C1156" s="162"/>
      <c r="D1156" s="162"/>
      <c r="E1156" s="162"/>
      <c r="F1156" s="162"/>
      <c r="G1156" s="162"/>
      <c r="H1156" s="162"/>
      <c r="I1156" s="162"/>
      <c r="J1156" s="162"/>
      <c r="K1156" s="162"/>
      <c r="L1156" s="162"/>
      <c r="M1156" s="162"/>
      <c r="N1156" s="162"/>
      <c r="O1156" s="162"/>
      <c r="P1156" s="162"/>
      <c r="Q1156" s="17"/>
      <c r="R1156" s="162"/>
      <c r="S1156" s="162"/>
      <c r="T1156" s="162"/>
      <c r="U1156" s="17"/>
      <c r="V1156" s="17"/>
      <c r="W1156" s="17"/>
    </row>
    <row r="1157" spans="1:23" x14ac:dyDescent="0.25">
      <c r="A1157" s="160"/>
      <c r="B1157" s="161"/>
      <c r="C1157" s="162"/>
      <c r="D1157" s="162"/>
      <c r="E1157" s="162"/>
      <c r="F1157" s="162"/>
      <c r="G1157" s="162"/>
      <c r="H1157" s="162"/>
      <c r="I1157" s="162"/>
      <c r="J1157" s="162"/>
      <c r="K1157" s="162"/>
      <c r="L1157" s="162"/>
      <c r="M1157" s="162"/>
      <c r="N1157" s="162"/>
      <c r="O1157" s="162"/>
      <c r="P1157" s="162"/>
      <c r="Q1157" s="17"/>
      <c r="R1157" s="162"/>
      <c r="S1157" s="162"/>
      <c r="T1157" s="162"/>
      <c r="U1157" s="17"/>
      <c r="V1157" s="17"/>
      <c r="W1157" s="17"/>
    </row>
    <row r="1158" spans="1:23" x14ac:dyDescent="0.25">
      <c r="A1158" s="160"/>
      <c r="B1158" s="161"/>
      <c r="C1158" s="162"/>
      <c r="D1158" s="162"/>
      <c r="E1158" s="162"/>
      <c r="F1158" s="162"/>
      <c r="G1158" s="162"/>
      <c r="H1158" s="162"/>
      <c r="I1158" s="162"/>
      <c r="J1158" s="162"/>
      <c r="K1158" s="162"/>
      <c r="L1158" s="162"/>
      <c r="M1158" s="162"/>
      <c r="N1158" s="162"/>
      <c r="O1158" s="162"/>
      <c r="P1158" s="162"/>
      <c r="Q1158" s="17"/>
      <c r="R1158" s="162"/>
      <c r="S1158" s="162"/>
      <c r="T1158" s="162"/>
      <c r="U1158" s="17"/>
      <c r="V1158" s="17"/>
      <c r="W1158" s="17"/>
    </row>
    <row r="1159" spans="1:23" x14ac:dyDescent="0.25">
      <c r="A1159" s="160"/>
      <c r="B1159" s="161"/>
      <c r="C1159" s="162"/>
      <c r="D1159" s="162"/>
      <c r="E1159" s="162"/>
      <c r="F1159" s="162"/>
      <c r="G1159" s="162"/>
      <c r="H1159" s="162"/>
      <c r="I1159" s="162"/>
      <c r="J1159" s="162"/>
      <c r="K1159" s="162"/>
      <c r="L1159" s="162"/>
      <c r="M1159" s="162"/>
      <c r="N1159" s="162"/>
      <c r="O1159" s="162"/>
      <c r="P1159" s="162"/>
      <c r="Q1159" s="17"/>
      <c r="R1159" s="162"/>
      <c r="S1159" s="162"/>
      <c r="T1159" s="162"/>
      <c r="U1159" s="17"/>
      <c r="V1159" s="17"/>
      <c r="W1159" s="17"/>
    </row>
    <row r="1160" spans="1:23" x14ac:dyDescent="0.25">
      <c r="A1160" s="160"/>
      <c r="B1160" s="161"/>
      <c r="C1160" s="162"/>
      <c r="D1160" s="162"/>
      <c r="E1160" s="162"/>
      <c r="F1160" s="162"/>
      <c r="G1160" s="162"/>
      <c r="H1160" s="162"/>
      <c r="I1160" s="162"/>
      <c r="J1160" s="162"/>
      <c r="K1160" s="162"/>
      <c r="L1160" s="162"/>
      <c r="M1160" s="162"/>
      <c r="N1160" s="162"/>
      <c r="O1160" s="162"/>
      <c r="P1160" s="162"/>
      <c r="Q1160" s="17"/>
      <c r="R1160" s="162"/>
      <c r="S1160" s="162"/>
      <c r="T1160" s="162"/>
      <c r="U1160" s="17"/>
      <c r="V1160" s="17"/>
      <c r="W1160" s="17"/>
    </row>
    <row r="1161" spans="1:23" x14ac:dyDescent="0.25">
      <c r="A1161" s="160"/>
      <c r="B1161" s="161"/>
      <c r="C1161" s="162"/>
      <c r="D1161" s="162"/>
      <c r="E1161" s="162"/>
      <c r="F1161" s="162"/>
      <c r="G1161" s="162"/>
      <c r="H1161" s="162"/>
      <c r="I1161" s="162"/>
      <c r="J1161" s="162"/>
      <c r="K1161" s="162"/>
      <c r="L1161" s="162"/>
      <c r="M1161" s="162"/>
      <c r="N1161" s="162"/>
      <c r="O1161" s="162"/>
      <c r="P1161" s="162"/>
      <c r="Q1161" s="17"/>
      <c r="R1161" s="162"/>
      <c r="S1161" s="162"/>
      <c r="T1161" s="162"/>
      <c r="U1161" s="17"/>
      <c r="V1161" s="17"/>
      <c r="W1161" s="17"/>
    </row>
    <row r="1162" spans="1:23" x14ac:dyDescent="0.25">
      <c r="A1162" s="160"/>
      <c r="B1162" s="161"/>
      <c r="C1162" s="162"/>
      <c r="D1162" s="162"/>
      <c r="E1162" s="162"/>
      <c r="F1162" s="162"/>
      <c r="G1162" s="162"/>
      <c r="H1162" s="162"/>
      <c r="I1162" s="162"/>
      <c r="J1162" s="162"/>
      <c r="K1162" s="162"/>
      <c r="L1162" s="162"/>
      <c r="M1162" s="162"/>
      <c r="N1162" s="162"/>
      <c r="O1162" s="162"/>
      <c r="P1162" s="162"/>
      <c r="Q1162" s="17"/>
      <c r="R1162" s="162"/>
      <c r="S1162" s="162"/>
      <c r="T1162" s="162"/>
      <c r="U1162" s="17"/>
      <c r="V1162" s="17"/>
      <c r="W1162" s="17"/>
    </row>
    <row r="1163" spans="1:23" x14ac:dyDescent="0.25">
      <c r="A1163" s="160"/>
      <c r="B1163" s="161"/>
      <c r="C1163" s="162"/>
      <c r="D1163" s="162"/>
      <c r="E1163" s="162"/>
      <c r="F1163" s="162"/>
      <c r="G1163" s="162"/>
      <c r="H1163" s="162"/>
      <c r="I1163" s="162"/>
      <c r="J1163" s="162"/>
      <c r="K1163" s="162"/>
      <c r="L1163" s="162"/>
      <c r="M1163" s="162"/>
      <c r="N1163" s="162"/>
      <c r="O1163" s="162"/>
      <c r="P1163" s="162"/>
      <c r="Q1163" s="17"/>
      <c r="R1163" s="162"/>
      <c r="S1163" s="162"/>
      <c r="T1163" s="162"/>
      <c r="U1163" s="17"/>
      <c r="V1163" s="17"/>
      <c r="W1163" s="17"/>
    </row>
    <row r="1164" spans="1:23" x14ac:dyDescent="0.25">
      <c r="A1164" s="160"/>
      <c r="B1164" s="161"/>
      <c r="C1164" s="162"/>
      <c r="D1164" s="162"/>
      <c r="E1164" s="162"/>
      <c r="F1164" s="162"/>
      <c r="G1164" s="162"/>
      <c r="H1164" s="162"/>
      <c r="I1164" s="162"/>
      <c r="J1164" s="162"/>
      <c r="K1164" s="162"/>
      <c r="L1164" s="162"/>
      <c r="M1164" s="162"/>
      <c r="N1164" s="162"/>
      <c r="O1164" s="162"/>
      <c r="P1164" s="162"/>
      <c r="Q1164" s="17"/>
      <c r="R1164" s="162"/>
      <c r="S1164" s="162"/>
      <c r="T1164" s="162"/>
      <c r="U1164" s="17"/>
      <c r="V1164" s="17"/>
      <c r="W1164" s="17"/>
    </row>
    <row r="1165" spans="1:23" x14ac:dyDescent="0.25">
      <c r="A1165" s="160"/>
      <c r="B1165" s="161"/>
      <c r="C1165" s="162"/>
      <c r="D1165" s="162"/>
      <c r="E1165" s="162"/>
      <c r="F1165" s="162"/>
      <c r="G1165" s="162"/>
      <c r="H1165" s="162"/>
      <c r="I1165" s="162"/>
      <c r="J1165" s="162"/>
      <c r="K1165" s="162"/>
      <c r="L1165" s="162"/>
      <c r="M1165" s="162"/>
      <c r="N1165" s="162"/>
      <c r="O1165" s="162"/>
      <c r="P1165" s="162"/>
      <c r="Q1165" s="17"/>
      <c r="R1165" s="162"/>
      <c r="S1165" s="162"/>
      <c r="T1165" s="162"/>
      <c r="U1165" s="17"/>
      <c r="V1165" s="17"/>
      <c r="W1165" s="17"/>
    </row>
    <row r="1166" spans="1:23" x14ac:dyDescent="0.25">
      <c r="A1166" s="160"/>
      <c r="B1166" s="161"/>
      <c r="C1166" s="162"/>
      <c r="D1166" s="162"/>
      <c r="E1166" s="162"/>
      <c r="F1166" s="162"/>
      <c r="G1166" s="162"/>
      <c r="H1166" s="162"/>
      <c r="I1166" s="162"/>
      <c r="J1166" s="162"/>
      <c r="K1166" s="162"/>
      <c r="L1166" s="162"/>
      <c r="M1166" s="162"/>
      <c r="N1166" s="162"/>
      <c r="O1166" s="162"/>
      <c r="P1166" s="162"/>
      <c r="Q1166" s="17"/>
      <c r="R1166" s="162"/>
      <c r="S1166" s="162"/>
      <c r="T1166" s="162"/>
      <c r="U1166" s="17"/>
      <c r="V1166" s="17"/>
      <c r="W1166" s="17"/>
    </row>
    <row r="1167" spans="1:23" x14ac:dyDescent="0.25">
      <c r="A1167" s="160"/>
      <c r="B1167" s="161"/>
      <c r="C1167" s="162"/>
      <c r="D1167" s="162"/>
      <c r="E1167" s="162"/>
      <c r="F1167" s="162"/>
      <c r="G1167" s="162"/>
      <c r="H1167" s="162"/>
      <c r="I1167" s="162"/>
      <c r="J1167" s="162"/>
      <c r="K1167" s="162"/>
      <c r="L1167" s="162"/>
      <c r="M1167" s="162"/>
      <c r="N1167" s="162"/>
      <c r="O1167" s="162"/>
      <c r="P1167" s="162"/>
      <c r="Q1167" s="17"/>
      <c r="R1167" s="162"/>
      <c r="S1167" s="162"/>
      <c r="T1167" s="162"/>
      <c r="U1167" s="17"/>
      <c r="V1167" s="17"/>
      <c r="W1167" s="17"/>
    </row>
    <row r="1168" spans="1:23" x14ac:dyDescent="0.25">
      <c r="A1168" s="160"/>
      <c r="B1168" s="161"/>
      <c r="C1168" s="162"/>
      <c r="D1168" s="162"/>
      <c r="E1168" s="162"/>
      <c r="F1168" s="162"/>
      <c r="G1168" s="162"/>
      <c r="H1168" s="162"/>
      <c r="I1168" s="162"/>
      <c r="J1168" s="162"/>
      <c r="K1168" s="162"/>
      <c r="L1168" s="162"/>
      <c r="M1168" s="162"/>
      <c r="N1168" s="162"/>
      <c r="O1168" s="162"/>
      <c r="P1168" s="162"/>
      <c r="Q1168" s="17"/>
      <c r="R1168" s="162"/>
      <c r="S1168" s="162"/>
      <c r="T1168" s="162"/>
      <c r="U1168" s="17"/>
      <c r="V1168" s="17"/>
      <c r="W1168" s="17"/>
    </row>
    <row r="1169" spans="1:23" x14ac:dyDescent="0.25">
      <c r="A1169" s="160"/>
      <c r="B1169" s="161"/>
      <c r="C1169" s="162"/>
      <c r="D1169" s="162"/>
      <c r="E1169" s="162"/>
      <c r="F1169" s="162"/>
      <c r="G1169" s="162"/>
      <c r="H1169" s="162"/>
      <c r="I1169" s="162"/>
      <c r="J1169" s="162"/>
      <c r="K1169" s="162"/>
      <c r="L1169" s="162"/>
      <c r="M1169" s="162"/>
      <c r="N1169" s="162"/>
      <c r="O1169" s="162"/>
      <c r="P1169" s="162"/>
      <c r="Q1169" s="17"/>
      <c r="R1169" s="162"/>
      <c r="S1169" s="162"/>
      <c r="T1169" s="162"/>
      <c r="U1169" s="17"/>
      <c r="V1169" s="17"/>
      <c r="W1169" s="17"/>
    </row>
    <row r="1170" spans="1:23" x14ac:dyDescent="0.25">
      <c r="A1170" s="160"/>
      <c r="B1170" s="161"/>
      <c r="C1170" s="162"/>
      <c r="D1170" s="162"/>
      <c r="E1170" s="162"/>
      <c r="F1170" s="162"/>
      <c r="G1170" s="162"/>
      <c r="H1170" s="162"/>
      <c r="I1170" s="162"/>
      <c r="J1170" s="162"/>
      <c r="K1170" s="162"/>
      <c r="L1170" s="162"/>
      <c r="M1170" s="162"/>
      <c r="N1170" s="162"/>
      <c r="O1170" s="162"/>
      <c r="P1170" s="162"/>
      <c r="Q1170" s="17"/>
      <c r="R1170" s="162"/>
      <c r="S1170" s="162"/>
      <c r="T1170" s="162"/>
      <c r="U1170" s="17"/>
      <c r="V1170" s="17"/>
      <c r="W1170" s="17"/>
    </row>
    <row r="1171" spans="1:23" x14ac:dyDescent="0.25">
      <c r="A1171" s="160"/>
      <c r="B1171" s="161"/>
      <c r="C1171" s="162"/>
      <c r="D1171" s="162"/>
      <c r="E1171" s="162"/>
      <c r="F1171" s="162"/>
      <c r="G1171" s="162"/>
      <c r="H1171" s="162"/>
      <c r="I1171" s="162"/>
      <c r="J1171" s="162"/>
      <c r="K1171" s="162"/>
      <c r="L1171" s="162"/>
      <c r="M1171" s="162"/>
      <c r="N1171" s="162"/>
      <c r="O1171" s="162"/>
      <c r="P1171" s="162"/>
      <c r="Q1171" s="17"/>
      <c r="R1171" s="162"/>
      <c r="S1171" s="162"/>
      <c r="T1171" s="162"/>
      <c r="U1171" s="17"/>
      <c r="V1171" s="17"/>
      <c r="W1171" s="17"/>
    </row>
    <row r="1172" spans="1:23" x14ac:dyDescent="0.25">
      <c r="A1172" s="160"/>
      <c r="B1172" s="161"/>
      <c r="C1172" s="162"/>
      <c r="D1172" s="162"/>
      <c r="E1172" s="162"/>
      <c r="F1172" s="162"/>
      <c r="G1172" s="162"/>
      <c r="H1172" s="162"/>
      <c r="I1172" s="162"/>
      <c r="J1172" s="162"/>
      <c r="K1172" s="162"/>
      <c r="L1172" s="162"/>
      <c r="M1172" s="162"/>
      <c r="N1172" s="162"/>
      <c r="O1172" s="162"/>
      <c r="P1172" s="162"/>
      <c r="Q1172" s="17"/>
      <c r="R1172" s="162"/>
      <c r="S1172" s="162"/>
      <c r="T1172" s="162"/>
      <c r="U1172" s="17"/>
      <c r="V1172" s="17"/>
      <c r="W1172" s="17"/>
    </row>
    <row r="1173" spans="1:23" x14ac:dyDescent="0.25">
      <c r="A1173" s="160"/>
      <c r="B1173" s="161"/>
      <c r="C1173" s="162"/>
      <c r="D1173" s="162"/>
      <c r="E1173" s="162"/>
      <c r="F1173" s="162"/>
      <c r="G1173" s="162"/>
      <c r="H1173" s="162"/>
      <c r="I1173" s="162"/>
      <c r="J1173" s="162"/>
      <c r="K1173" s="162"/>
      <c r="L1173" s="162"/>
      <c r="M1173" s="162"/>
      <c r="N1173" s="162"/>
      <c r="O1173" s="162"/>
      <c r="P1173" s="162"/>
      <c r="Q1173" s="17"/>
      <c r="R1173" s="162"/>
      <c r="S1173" s="162"/>
      <c r="T1173" s="162"/>
      <c r="U1173" s="17"/>
      <c r="V1173" s="17"/>
      <c r="W1173" s="17"/>
    </row>
    <row r="1174" spans="1:23" x14ac:dyDescent="0.25">
      <c r="A1174" s="160"/>
      <c r="B1174" s="161"/>
      <c r="C1174" s="162"/>
      <c r="D1174" s="162"/>
      <c r="E1174" s="162"/>
      <c r="F1174" s="162"/>
      <c r="G1174" s="162"/>
      <c r="H1174" s="162"/>
      <c r="I1174" s="162"/>
      <c r="J1174" s="162"/>
      <c r="K1174" s="162"/>
      <c r="L1174" s="162"/>
      <c r="M1174" s="162"/>
      <c r="N1174" s="162"/>
      <c r="O1174" s="162"/>
      <c r="P1174" s="162"/>
      <c r="Q1174" s="17"/>
      <c r="R1174" s="162"/>
      <c r="S1174" s="162"/>
      <c r="T1174" s="162"/>
      <c r="U1174" s="17"/>
      <c r="V1174" s="17"/>
      <c r="W1174" s="17"/>
    </row>
    <row r="1175" spans="1:23" x14ac:dyDescent="0.25">
      <c r="A1175" s="160"/>
      <c r="B1175" s="161"/>
      <c r="C1175" s="162"/>
      <c r="D1175" s="162"/>
      <c r="E1175" s="162"/>
      <c r="F1175" s="162"/>
      <c r="G1175" s="162"/>
      <c r="H1175" s="162"/>
      <c r="I1175" s="162"/>
      <c r="J1175" s="162"/>
      <c r="K1175" s="162"/>
      <c r="L1175" s="162"/>
      <c r="M1175" s="162"/>
      <c r="N1175" s="162"/>
      <c r="O1175" s="162"/>
      <c r="P1175" s="162"/>
      <c r="Q1175" s="17"/>
      <c r="R1175" s="162"/>
      <c r="S1175" s="162"/>
      <c r="T1175" s="162"/>
      <c r="U1175" s="17"/>
      <c r="V1175" s="17"/>
      <c r="W1175" s="17"/>
    </row>
    <row r="1176" spans="1:23" x14ac:dyDescent="0.25">
      <c r="A1176" s="160"/>
      <c r="B1176" s="161"/>
      <c r="C1176" s="162"/>
      <c r="D1176" s="162"/>
      <c r="E1176" s="162"/>
      <c r="F1176" s="162"/>
      <c r="G1176" s="162"/>
      <c r="H1176" s="162"/>
      <c r="I1176" s="162"/>
      <c r="J1176" s="162"/>
      <c r="K1176" s="162"/>
      <c r="L1176" s="162"/>
      <c r="M1176" s="162"/>
      <c r="N1176" s="162"/>
      <c r="O1176" s="162"/>
      <c r="P1176" s="162"/>
      <c r="Q1176" s="17"/>
      <c r="R1176" s="162"/>
      <c r="S1176" s="162"/>
      <c r="T1176" s="162"/>
      <c r="U1176" s="17"/>
      <c r="V1176" s="17"/>
      <c r="W1176" s="17"/>
    </row>
    <row r="1177" spans="1:23" x14ac:dyDescent="0.25">
      <c r="A1177" s="160"/>
      <c r="B1177" s="161"/>
      <c r="C1177" s="162"/>
      <c r="D1177" s="162"/>
      <c r="E1177" s="162"/>
      <c r="F1177" s="162"/>
      <c r="G1177" s="162"/>
      <c r="H1177" s="162"/>
      <c r="I1177" s="162"/>
      <c r="J1177" s="162"/>
      <c r="K1177" s="162"/>
      <c r="L1177" s="162"/>
      <c r="M1177" s="162"/>
      <c r="N1177" s="162"/>
      <c r="O1177" s="162"/>
      <c r="P1177" s="162"/>
      <c r="Q1177" s="17"/>
      <c r="R1177" s="162"/>
      <c r="S1177" s="162"/>
      <c r="T1177" s="162"/>
      <c r="U1177" s="17"/>
      <c r="V1177" s="17"/>
      <c r="W1177" s="17"/>
    </row>
    <row r="1178" spans="1:23" x14ac:dyDescent="0.25">
      <c r="A1178" s="160"/>
      <c r="B1178" s="161"/>
      <c r="C1178" s="162"/>
      <c r="D1178" s="162"/>
      <c r="E1178" s="162"/>
      <c r="F1178" s="162"/>
      <c r="G1178" s="162"/>
      <c r="H1178" s="162"/>
      <c r="I1178" s="162"/>
      <c r="J1178" s="162"/>
      <c r="K1178" s="162"/>
      <c r="L1178" s="162"/>
      <c r="M1178" s="162"/>
      <c r="N1178" s="162"/>
      <c r="O1178" s="162"/>
      <c r="P1178" s="162"/>
      <c r="Q1178" s="17"/>
      <c r="R1178" s="162"/>
      <c r="S1178" s="162"/>
      <c r="T1178" s="162"/>
      <c r="U1178" s="17"/>
      <c r="V1178" s="17"/>
      <c r="W1178" s="17"/>
    </row>
    <row r="1179" spans="1:23" x14ac:dyDescent="0.25">
      <c r="A1179" s="160"/>
      <c r="B1179" s="161"/>
      <c r="C1179" s="162"/>
      <c r="D1179" s="162"/>
      <c r="E1179" s="162"/>
      <c r="F1179" s="162"/>
      <c r="G1179" s="162"/>
      <c r="H1179" s="162"/>
      <c r="I1179" s="162"/>
      <c r="J1179" s="162"/>
      <c r="K1179" s="162"/>
      <c r="L1179" s="162"/>
      <c r="M1179" s="162"/>
      <c r="N1179" s="162"/>
      <c r="O1179" s="162"/>
      <c r="P1179" s="162"/>
      <c r="Q1179" s="17"/>
      <c r="R1179" s="162"/>
      <c r="S1179" s="162"/>
      <c r="T1179" s="162"/>
      <c r="U1179" s="17"/>
      <c r="V1179" s="17"/>
      <c r="W1179" s="17"/>
    </row>
    <row r="1180" spans="1:23" x14ac:dyDescent="0.25">
      <c r="A1180" s="160"/>
      <c r="B1180" s="161"/>
      <c r="C1180" s="162"/>
      <c r="D1180" s="162"/>
      <c r="E1180" s="162"/>
      <c r="F1180" s="162"/>
      <c r="G1180" s="162"/>
      <c r="H1180" s="162"/>
      <c r="I1180" s="162"/>
      <c r="J1180" s="162"/>
      <c r="K1180" s="162"/>
      <c r="L1180" s="162"/>
      <c r="M1180" s="162"/>
      <c r="N1180" s="162"/>
      <c r="O1180" s="162"/>
      <c r="P1180" s="162"/>
      <c r="Q1180" s="17"/>
      <c r="R1180" s="162"/>
      <c r="S1180" s="162"/>
      <c r="T1180" s="162"/>
      <c r="U1180" s="17"/>
      <c r="V1180" s="17"/>
      <c r="W1180" s="17"/>
    </row>
    <row r="1181" spans="1:23" x14ac:dyDescent="0.25">
      <c r="A1181" s="160"/>
      <c r="B1181" s="161"/>
      <c r="C1181" s="162"/>
      <c r="D1181" s="162"/>
      <c r="E1181" s="162"/>
      <c r="F1181" s="162"/>
      <c r="G1181" s="162"/>
      <c r="H1181" s="162"/>
      <c r="I1181" s="162"/>
      <c r="J1181" s="162"/>
      <c r="K1181" s="162"/>
      <c r="L1181" s="162"/>
      <c r="M1181" s="162"/>
      <c r="N1181" s="162"/>
      <c r="O1181" s="162"/>
      <c r="P1181" s="162"/>
      <c r="Q1181" s="17"/>
      <c r="R1181" s="162"/>
      <c r="S1181" s="162"/>
      <c r="T1181" s="162"/>
      <c r="U1181" s="17"/>
      <c r="V1181" s="17"/>
      <c r="W1181" s="17"/>
    </row>
    <row r="1182" spans="1:23" x14ac:dyDescent="0.25">
      <c r="A1182" s="160"/>
      <c r="B1182" s="161"/>
      <c r="C1182" s="162"/>
      <c r="D1182" s="162"/>
      <c r="E1182" s="162"/>
      <c r="F1182" s="162"/>
      <c r="G1182" s="162"/>
      <c r="H1182" s="162"/>
      <c r="I1182" s="162"/>
      <c r="J1182" s="162"/>
      <c r="K1182" s="162"/>
      <c r="L1182" s="162"/>
      <c r="M1182" s="162"/>
      <c r="N1182" s="162"/>
      <c r="O1182" s="162"/>
      <c r="P1182" s="162"/>
      <c r="Q1182" s="17"/>
      <c r="R1182" s="162"/>
      <c r="S1182" s="162"/>
      <c r="T1182" s="162"/>
      <c r="U1182" s="17"/>
      <c r="V1182" s="17"/>
      <c r="W1182" s="17"/>
    </row>
    <row r="1183" spans="1:23" x14ac:dyDescent="0.25">
      <c r="A1183" s="160"/>
      <c r="B1183" s="161"/>
      <c r="C1183" s="162"/>
      <c r="D1183" s="162"/>
      <c r="E1183" s="162"/>
      <c r="F1183" s="162"/>
      <c r="G1183" s="162"/>
      <c r="H1183" s="162"/>
      <c r="I1183" s="162"/>
      <c r="J1183" s="162"/>
      <c r="K1183" s="162"/>
      <c r="L1183" s="162"/>
      <c r="M1183" s="162"/>
      <c r="N1183" s="162"/>
      <c r="O1183" s="162"/>
      <c r="P1183" s="162"/>
      <c r="Q1183" s="17"/>
      <c r="R1183" s="162"/>
      <c r="S1183" s="162"/>
      <c r="T1183" s="162"/>
      <c r="U1183" s="17"/>
      <c r="V1183" s="17"/>
      <c r="W1183" s="17"/>
    </row>
    <row r="1184" spans="1:23" x14ac:dyDescent="0.25">
      <c r="A1184" s="160"/>
      <c r="B1184" s="161"/>
      <c r="C1184" s="162"/>
      <c r="D1184" s="162"/>
      <c r="E1184" s="162"/>
      <c r="F1184" s="162"/>
      <c r="G1184" s="162"/>
      <c r="H1184" s="162"/>
      <c r="I1184" s="162"/>
      <c r="J1184" s="162"/>
      <c r="K1184" s="162"/>
      <c r="L1184" s="162"/>
      <c r="M1184" s="162"/>
      <c r="N1184" s="162"/>
      <c r="O1184" s="162"/>
      <c r="P1184" s="162"/>
      <c r="Q1184" s="17"/>
      <c r="R1184" s="162"/>
      <c r="S1184" s="162"/>
      <c r="T1184" s="162"/>
      <c r="U1184" s="17"/>
      <c r="V1184" s="17"/>
      <c r="W1184" s="17"/>
    </row>
    <row r="1185" spans="1:23" x14ac:dyDescent="0.25">
      <c r="A1185" s="160"/>
      <c r="B1185" s="161"/>
      <c r="C1185" s="162"/>
      <c r="D1185" s="162"/>
      <c r="E1185" s="162"/>
      <c r="F1185" s="162"/>
      <c r="G1185" s="162"/>
      <c r="H1185" s="162"/>
      <c r="I1185" s="162"/>
      <c r="J1185" s="162"/>
      <c r="K1185" s="162"/>
      <c r="L1185" s="162"/>
      <c r="M1185" s="162"/>
      <c r="N1185" s="162"/>
      <c r="O1185" s="162"/>
      <c r="P1185" s="162"/>
      <c r="Q1185" s="17"/>
      <c r="R1185" s="162"/>
      <c r="S1185" s="162"/>
      <c r="T1185" s="162"/>
      <c r="U1185" s="17"/>
      <c r="V1185" s="17"/>
      <c r="W1185" s="17"/>
    </row>
    <row r="1186" spans="1:23" x14ac:dyDescent="0.25">
      <c r="A1186" s="160"/>
      <c r="B1186" s="161"/>
      <c r="C1186" s="162"/>
      <c r="D1186" s="162"/>
      <c r="E1186" s="162"/>
      <c r="F1186" s="162"/>
      <c r="G1186" s="162"/>
      <c r="H1186" s="162"/>
      <c r="I1186" s="162"/>
      <c r="J1186" s="162"/>
      <c r="K1186" s="162"/>
      <c r="L1186" s="162"/>
      <c r="M1186" s="162"/>
      <c r="N1186" s="162"/>
      <c r="O1186" s="162"/>
      <c r="P1186" s="162"/>
      <c r="Q1186" s="17"/>
      <c r="R1186" s="162"/>
      <c r="S1186" s="162"/>
      <c r="T1186" s="162"/>
      <c r="U1186" s="17"/>
      <c r="V1186" s="17"/>
      <c r="W1186" s="17"/>
    </row>
    <row r="1187" spans="1:23" x14ac:dyDescent="0.25">
      <c r="A1187" s="160"/>
      <c r="B1187" s="161"/>
      <c r="C1187" s="162"/>
      <c r="D1187" s="162"/>
      <c r="E1187" s="162"/>
      <c r="F1187" s="162"/>
      <c r="G1187" s="162"/>
      <c r="H1187" s="162"/>
      <c r="I1187" s="162"/>
      <c r="J1187" s="162"/>
      <c r="K1187" s="162"/>
      <c r="L1187" s="162"/>
      <c r="M1187" s="162"/>
      <c r="N1187" s="162"/>
      <c r="O1187" s="162"/>
      <c r="P1187" s="162"/>
      <c r="Q1187" s="17"/>
      <c r="R1187" s="162"/>
      <c r="S1187" s="162"/>
      <c r="T1187" s="162"/>
      <c r="U1187" s="17"/>
      <c r="V1187" s="17"/>
      <c r="W1187" s="17"/>
    </row>
    <row r="1188" spans="1:23" x14ac:dyDescent="0.25">
      <c r="A1188" s="160"/>
      <c r="B1188" s="161"/>
      <c r="C1188" s="162"/>
      <c r="D1188" s="162"/>
      <c r="E1188" s="162"/>
      <c r="F1188" s="162"/>
      <c r="G1188" s="162"/>
      <c r="H1188" s="162"/>
      <c r="I1188" s="162"/>
      <c r="J1188" s="162"/>
      <c r="K1188" s="162"/>
      <c r="L1188" s="162"/>
      <c r="M1188" s="162"/>
      <c r="N1188" s="162"/>
      <c r="O1188" s="162"/>
      <c r="P1188" s="162"/>
      <c r="Q1188" s="17"/>
      <c r="R1188" s="162"/>
      <c r="S1188" s="162"/>
      <c r="T1188" s="162"/>
      <c r="U1188" s="17"/>
      <c r="V1188" s="17"/>
      <c r="W1188" s="17"/>
    </row>
    <row r="1189" spans="1:23" x14ac:dyDescent="0.25">
      <c r="A1189" s="160"/>
      <c r="B1189" s="161"/>
      <c r="C1189" s="162"/>
      <c r="D1189" s="162"/>
      <c r="E1189" s="162"/>
      <c r="F1189" s="162"/>
      <c r="G1189" s="162"/>
      <c r="H1189" s="162"/>
      <c r="I1189" s="162"/>
      <c r="J1189" s="162"/>
      <c r="K1189" s="162"/>
      <c r="L1189" s="162"/>
      <c r="M1189" s="162"/>
      <c r="N1189" s="162"/>
      <c r="O1189" s="162"/>
      <c r="P1189" s="162"/>
      <c r="Q1189" s="17"/>
      <c r="R1189" s="162"/>
      <c r="S1189" s="162"/>
      <c r="T1189" s="162"/>
      <c r="U1189" s="17"/>
      <c r="V1189" s="17"/>
      <c r="W1189" s="17"/>
    </row>
    <row r="1190" spans="1:23" x14ac:dyDescent="0.25">
      <c r="A1190" s="160"/>
      <c r="B1190" s="161"/>
      <c r="C1190" s="162"/>
      <c r="D1190" s="162"/>
      <c r="E1190" s="162"/>
      <c r="F1190" s="162"/>
      <c r="G1190" s="162"/>
      <c r="H1190" s="162"/>
      <c r="I1190" s="162"/>
      <c r="J1190" s="162"/>
      <c r="K1190" s="162"/>
      <c r="L1190" s="162"/>
      <c r="M1190" s="162"/>
      <c r="N1190" s="162"/>
      <c r="O1190" s="162"/>
      <c r="P1190" s="162"/>
      <c r="Q1190" s="17"/>
      <c r="R1190" s="162"/>
      <c r="S1190" s="162"/>
      <c r="T1190" s="162"/>
      <c r="U1190" s="17"/>
      <c r="V1190" s="17"/>
      <c r="W1190" s="17"/>
    </row>
    <row r="1191" spans="1:23" x14ac:dyDescent="0.25">
      <c r="A1191" s="160"/>
      <c r="B1191" s="161"/>
      <c r="C1191" s="162"/>
      <c r="D1191" s="162"/>
      <c r="E1191" s="162"/>
      <c r="F1191" s="162"/>
      <c r="G1191" s="162"/>
      <c r="H1191" s="162"/>
      <c r="I1191" s="162"/>
      <c r="J1191" s="162"/>
      <c r="K1191" s="162"/>
      <c r="L1191" s="162"/>
      <c r="M1191" s="162"/>
      <c r="N1191" s="162"/>
      <c r="O1191" s="162"/>
      <c r="P1191" s="162"/>
      <c r="Q1191" s="17"/>
      <c r="R1191" s="162"/>
      <c r="S1191" s="162"/>
      <c r="T1191" s="162"/>
      <c r="U1191" s="17"/>
      <c r="V1191" s="17"/>
      <c r="W1191" s="17"/>
    </row>
    <row r="1192" spans="1:23" x14ac:dyDescent="0.25">
      <c r="A1192" s="160"/>
      <c r="B1192" s="161"/>
      <c r="C1192" s="162"/>
      <c r="D1192" s="162"/>
      <c r="E1192" s="162"/>
      <c r="F1192" s="162"/>
      <c r="G1192" s="162"/>
      <c r="H1192" s="162"/>
      <c r="I1192" s="162"/>
      <c r="J1192" s="162"/>
      <c r="K1192" s="162"/>
      <c r="L1192" s="162"/>
      <c r="M1192" s="162"/>
      <c r="N1192" s="162"/>
      <c r="O1192" s="162"/>
      <c r="P1192" s="162"/>
      <c r="Q1192" s="17"/>
      <c r="R1192" s="162"/>
      <c r="S1192" s="162"/>
      <c r="T1192" s="162"/>
      <c r="U1192" s="17"/>
      <c r="V1192" s="17"/>
      <c r="W1192" s="17"/>
    </row>
    <row r="1193" spans="1:23" x14ac:dyDescent="0.25">
      <c r="A1193" s="160"/>
      <c r="B1193" s="161"/>
      <c r="C1193" s="162"/>
      <c r="D1193" s="162"/>
      <c r="E1193" s="162"/>
      <c r="F1193" s="162"/>
      <c r="G1193" s="162"/>
      <c r="H1193" s="162"/>
      <c r="I1193" s="162"/>
      <c r="J1193" s="162"/>
      <c r="K1193" s="162"/>
      <c r="L1193" s="162"/>
      <c r="M1193" s="162"/>
      <c r="N1193" s="162"/>
      <c r="O1193" s="162"/>
      <c r="P1193" s="162"/>
      <c r="Q1193" s="17"/>
      <c r="R1193" s="162"/>
      <c r="S1193" s="162"/>
      <c r="T1193" s="162"/>
      <c r="U1193" s="17"/>
      <c r="V1193" s="17"/>
      <c r="W1193" s="17"/>
    </row>
    <row r="1194" spans="1:23" x14ac:dyDescent="0.25">
      <c r="A1194" s="160"/>
      <c r="B1194" s="161"/>
      <c r="C1194" s="162"/>
      <c r="D1194" s="162"/>
      <c r="E1194" s="162"/>
      <c r="F1194" s="162"/>
      <c r="G1194" s="162"/>
      <c r="H1194" s="162"/>
      <c r="I1194" s="162"/>
      <c r="J1194" s="162"/>
      <c r="K1194" s="162"/>
      <c r="L1194" s="162"/>
      <c r="M1194" s="162"/>
      <c r="N1194" s="162"/>
      <c r="O1194" s="162"/>
      <c r="P1194" s="162"/>
      <c r="Q1194" s="17"/>
      <c r="R1194" s="162"/>
      <c r="S1194" s="162"/>
      <c r="T1194" s="162"/>
      <c r="U1194" s="17"/>
      <c r="V1194" s="17"/>
      <c r="W1194" s="17"/>
    </row>
    <row r="1195" spans="1:23" x14ac:dyDescent="0.25">
      <c r="A1195" s="160"/>
      <c r="B1195" s="161"/>
      <c r="C1195" s="162"/>
      <c r="D1195" s="162"/>
      <c r="E1195" s="162"/>
      <c r="F1195" s="162"/>
      <c r="G1195" s="162"/>
      <c r="H1195" s="162"/>
      <c r="I1195" s="162"/>
      <c r="J1195" s="162"/>
      <c r="K1195" s="162"/>
      <c r="L1195" s="162"/>
      <c r="M1195" s="162"/>
      <c r="N1195" s="162"/>
      <c r="O1195" s="162"/>
      <c r="P1195" s="162"/>
      <c r="Q1195" s="17"/>
      <c r="R1195" s="162"/>
      <c r="S1195" s="162"/>
      <c r="T1195" s="162"/>
      <c r="U1195" s="17"/>
      <c r="V1195" s="17"/>
      <c r="W1195" s="17"/>
    </row>
    <row r="1196" spans="1:23" x14ac:dyDescent="0.25">
      <c r="A1196" s="160"/>
      <c r="B1196" s="161"/>
      <c r="C1196" s="162"/>
      <c r="D1196" s="162"/>
      <c r="E1196" s="162"/>
      <c r="F1196" s="162"/>
      <c r="G1196" s="162"/>
      <c r="H1196" s="162"/>
      <c r="I1196" s="162"/>
      <c r="J1196" s="162"/>
      <c r="K1196" s="162"/>
      <c r="L1196" s="162"/>
      <c r="M1196" s="162"/>
      <c r="N1196" s="162"/>
      <c r="O1196" s="162"/>
      <c r="P1196" s="162"/>
      <c r="Q1196" s="17"/>
      <c r="R1196" s="162"/>
      <c r="S1196" s="162"/>
      <c r="T1196" s="162"/>
      <c r="U1196" s="17"/>
      <c r="V1196" s="17"/>
      <c r="W1196" s="17"/>
    </row>
    <row r="1197" spans="1:23" x14ac:dyDescent="0.25">
      <c r="A1197" s="160"/>
      <c r="B1197" s="161"/>
      <c r="C1197" s="162"/>
      <c r="D1197" s="162"/>
      <c r="E1197" s="162"/>
      <c r="F1197" s="162"/>
      <c r="G1197" s="162"/>
      <c r="H1197" s="162"/>
      <c r="I1197" s="162"/>
      <c r="J1197" s="162"/>
      <c r="K1197" s="162"/>
      <c r="L1197" s="162"/>
      <c r="M1197" s="162"/>
      <c r="N1197" s="162"/>
      <c r="O1197" s="162"/>
      <c r="P1197" s="162"/>
      <c r="Q1197" s="17"/>
      <c r="R1197" s="162"/>
      <c r="S1197" s="162"/>
      <c r="T1197" s="162"/>
      <c r="U1197" s="17"/>
      <c r="V1197" s="17"/>
      <c r="W1197" s="17"/>
    </row>
    <row r="1198" spans="1:23" x14ac:dyDescent="0.25">
      <c r="A1198" s="160"/>
      <c r="B1198" s="161"/>
      <c r="C1198" s="162"/>
      <c r="D1198" s="162"/>
      <c r="E1198" s="162"/>
      <c r="F1198" s="162"/>
      <c r="G1198" s="162"/>
      <c r="H1198" s="162"/>
      <c r="I1198" s="162"/>
      <c r="J1198" s="162"/>
      <c r="K1198" s="162"/>
      <c r="L1198" s="162"/>
      <c r="M1198" s="162"/>
      <c r="N1198" s="162"/>
      <c r="O1198" s="162"/>
      <c r="P1198" s="162"/>
      <c r="Q1198" s="17"/>
      <c r="R1198" s="162"/>
      <c r="S1198" s="162"/>
      <c r="T1198" s="162"/>
      <c r="U1198" s="17"/>
      <c r="V1198" s="17"/>
      <c r="W1198" s="17"/>
    </row>
    <row r="1199" spans="1:23" x14ac:dyDescent="0.25">
      <c r="A1199" s="160"/>
      <c r="B1199" s="161"/>
      <c r="C1199" s="162"/>
      <c r="D1199" s="162"/>
      <c r="E1199" s="162"/>
      <c r="F1199" s="162"/>
      <c r="G1199" s="162"/>
      <c r="H1199" s="162"/>
      <c r="I1199" s="162"/>
      <c r="J1199" s="162"/>
      <c r="K1199" s="162"/>
      <c r="L1199" s="162"/>
      <c r="M1199" s="162"/>
      <c r="N1199" s="162"/>
      <c r="O1199" s="162"/>
      <c r="P1199" s="162"/>
      <c r="Q1199" s="17"/>
      <c r="R1199" s="162"/>
      <c r="S1199" s="162"/>
      <c r="T1199" s="162"/>
      <c r="U1199" s="17"/>
      <c r="V1199" s="17"/>
      <c r="W1199" s="17"/>
    </row>
    <row r="1200" spans="1:23" x14ac:dyDescent="0.25">
      <c r="A1200" s="160"/>
      <c r="B1200" s="161"/>
      <c r="C1200" s="162"/>
      <c r="D1200" s="162"/>
      <c r="E1200" s="162"/>
      <c r="F1200" s="162"/>
      <c r="G1200" s="162"/>
      <c r="H1200" s="162"/>
      <c r="I1200" s="162"/>
      <c r="J1200" s="162"/>
      <c r="K1200" s="162"/>
      <c r="L1200" s="162"/>
      <c r="M1200" s="162"/>
      <c r="N1200" s="162"/>
      <c r="O1200" s="162"/>
      <c r="P1200" s="162"/>
      <c r="Q1200" s="17"/>
      <c r="R1200" s="162"/>
      <c r="S1200" s="162"/>
      <c r="T1200" s="162"/>
      <c r="U1200" s="17"/>
      <c r="V1200" s="17"/>
      <c r="W1200" s="17"/>
    </row>
    <row r="1201" spans="1:23" x14ac:dyDescent="0.25">
      <c r="A1201" s="160"/>
      <c r="B1201" s="161"/>
      <c r="C1201" s="162"/>
      <c r="D1201" s="162"/>
      <c r="E1201" s="162"/>
      <c r="F1201" s="162"/>
      <c r="G1201" s="162"/>
      <c r="H1201" s="162"/>
      <c r="I1201" s="162"/>
      <c r="J1201" s="162"/>
      <c r="K1201" s="162"/>
      <c r="L1201" s="162"/>
      <c r="M1201" s="162"/>
      <c r="N1201" s="162"/>
      <c r="O1201" s="162"/>
      <c r="P1201" s="162"/>
      <c r="Q1201" s="17"/>
      <c r="R1201" s="162"/>
      <c r="S1201" s="162"/>
      <c r="T1201" s="162"/>
      <c r="U1201" s="17"/>
      <c r="V1201" s="17"/>
      <c r="W1201" s="17"/>
    </row>
    <row r="1202" spans="1:23" x14ac:dyDescent="0.25">
      <c r="A1202" s="160"/>
      <c r="B1202" s="161"/>
      <c r="C1202" s="162"/>
      <c r="D1202" s="162"/>
      <c r="E1202" s="162"/>
      <c r="F1202" s="162"/>
      <c r="G1202" s="162"/>
      <c r="H1202" s="162"/>
      <c r="I1202" s="162"/>
      <c r="J1202" s="162"/>
      <c r="K1202" s="162"/>
      <c r="L1202" s="162"/>
      <c r="M1202" s="162"/>
      <c r="N1202" s="162"/>
      <c r="O1202" s="162"/>
      <c r="P1202" s="162"/>
      <c r="Q1202" s="17"/>
      <c r="R1202" s="162"/>
      <c r="S1202" s="162"/>
      <c r="T1202" s="162"/>
      <c r="U1202" s="17"/>
      <c r="V1202" s="17"/>
      <c r="W1202" s="17"/>
    </row>
    <row r="1203" spans="1:23" x14ac:dyDescent="0.25">
      <c r="A1203" s="160"/>
      <c r="B1203" s="161"/>
      <c r="C1203" s="162"/>
      <c r="D1203" s="162"/>
      <c r="E1203" s="162"/>
      <c r="F1203" s="162"/>
      <c r="G1203" s="162"/>
      <c r="H1203" s="162"/>
      <c r="I1203" s="162"/>
      <c r="J1203" s="162"/>
      <c r="K1203" s="162"/>
      <c r="L1203" s="162"/>
      <c r="M1203" s="162"/>
      <c r="N1203" s="162"/>
      <c r="O1203" s="162"/>
      <c r="P1203" s="162"/>
      <c r="Q1203" s="17"/>
      <c r="R1203" s="162"/>
      <c r="S1203" s="162"/>
      <c r="T1203" s="162"/>
      <c r="U1203" s="17"/>
      <c r="V1203" s="17"/>
      <c r="W1203" s="17"/>
    </row>
    <row r="1204" spans="1:23" x14ac:dyDescent="0.25">
      <c r="A1204" s="160"/>
      <c r="B1204" s="161"/>
      <c r="C1204" s="162"/>
      <c r="D1204" s="162"/>
      <c r="E1204" s="162"/>
      <c r="F1204" s="162"/>
      <c r="G1204" s="162"/>
      <c r="H1204" s="162"/>
      <c r="I1204" s="162"/>
      <c r="J1204" s="162"/>
      <c r="K1204" s="162"/>
      <c r="L1204" s="162"/>
      <c r="M1204" s="162"/>
      <c r="N1204" s="162"/>
      <c r="O1204" s="162"/>
      <c r="P1204" s="162"/>
      <c r="Q1204" s="17"/>
      <c r="R1204" s="162"/>
      <c r="S1204" s="162"/>
      <c r="T1204" s="162"/>
      <c r="U1204" s="17"/>
      <c r="V1204" s="17"/>
      <c r="W1204" s="17"/>
    </row>
    <row r="1205" spans="1:23" x14ac:dyDescent="0.25">
      <c r="A1205" s="160"/>
      <c r="B1205" s="161"/>
      <c r="C1205" s="162"/>
      <c r="D1205" s="162"/>
      <c r="E1205" s="162"/>
      <c r="F1205" s="162"/>
      <c r="G1205" s="162"/>
      <c r="H1205" s="162"/>
      <c r="I1205" s="162"/>
      <c r="J1205" s="162"/>
      <c r="K1205" s="162"/>
      <c r="L1205" s="162"/>
      <c r="M1205" s="162"/>
      <c r="N1205" s="162"/>
      <c r="O1205" s="162"/>
      <c r="P1205" s="162"/>
      <c r="Q1205" s="17"/>
      <c r="R1205" s="162"/>
      <c r="S1205" s="162"/>
      <c r="T1205" s="162"/>
      <c r="U1205" s="17"/>
      <c r="V1205" s="17"/>
      <c r="W1205" s="17"/>
    </row>
    <row r="1206" spans="1:23" x14ac:dyDescent="0.25">
      <c r="A1206" s="160"/>
      <c r="B1206" s="161"/>
      <c r="C1206" s="162"/>
      <c r="D1206" s="162"/>
      <c r="E1206" s="162"/>
      <c r="F1206" s="162"/>
      <c r="G1206" s="162"/>
      <c r="H1206" s="162"/>
      <c r="I1206" s="162"/>
      <c r="J1206" s="162"/>
      <c r="K1206" s="162"/>
      <c r="L1206" s="162"/>
      <c r="M1206" s="162"/>
      <c r="N1206" s="162"/>
      <c r="O1206" s="162"/>
      <c r="P1206" s="162"/>
      <c r="Q1206" s="17"/>
      <c r="R1206" s="162"/>
      <c r="S1206" s="162"/>
      <c r="T1206" s="162"/>
      <c r="U1206" s="17"/>
      <c r="V1206" s="17"/>
      <c r="W1206" s="17"/>
    </row>
    <row r="1207" spans="1:23" x14ac:dyDescent="0.25">
      <c r="A1207" s="160"/>
      <c r="B1207" s="161"/>
      <c r="C1207" s="162"/>
      <c r="D1207" s="162"/>
      <c r="E1207" s="162"/>
      <c r="F1207" s="162"/>
      <c r="G1207" s="162"/>
      <c r="H1207" s="162"/>
      <c r="I1207" s="162"/>
      <c r="J1207" s="162"/>
      <c r="K1207" s="162"/>
      <c r="L1207" s="162"/>
      <c r="M1207" s="162"/>
      <c r="N1207" s="162"/>
      <c r="O1207" s="162"/>
      <c r="P1207" s="162"/>
      <c r="Q1207" s="17"/>
      <c r="R1207" s="162"/>
      <c r="S1207" s="162"/>
      <c r="T1207" s="162"/>
      <c r="U1207" s="17"/>
      <c r="V1207" s="17"/>
      <c r="W1207" s="17"/>
    </row>
    <row r="1208" spans="1:23" x14ac:dyDescent="0.25">
      <c r="A1208" s="160"/>
      <c r="B1208" s="161"/>
      <c r="C1208" s="162"/>
      <c r="D1208" s="162"/>
      <c r="E1208" s="162"/>
      <c r="F1208" s="162"/>
      <c r="G1208" s="162"/>
      <c r="H1208" s="162"/>
      <c r="I1208" s="162"/>
      <c r="J1208" s="162"/>
      <c r="K1208" s="162"/>
      <c r="L1208" s="162"/>
      <c r="M1208" s="162"/>
      <c r="N1208" s="162"/>
      <c r="O1208" s="162"/>
      <c r="P1208" s="162"/>
      <c r="Q1208" s="17"/>
      <c r="R1208" s="162"/>
      <c r="S1208" s="162"/>
      <c r="T1208" s="162"/>
      <c r="U1208" s="17"/>
      <c r="V1208" s="17"/>
      <c r="W1208" s="17"/>
    </row>
    <row r="1209" spans="1:23" x14ac:dyDescent="0.25">
      <c r="A1209" s="160"/>
      <c r="B1209" s="161"/>
      <c r="C1209" s="162"/>
      <c r="D1209" s="162"/>
      <c r="E1209" s="162"/>
      <c r="F1209" s="162"/>
      <c r="G1209" s="162"/>
      <c r="H1209" s="162"/>
      <c r="I1209" s="162"/>
      <c r="J1209" s="162"/>
      <c r="K1209" s="162"/>
      <c r="L1209" s="162"/>
      <c r="M1209" s="162"/>
      <c r="N1209" s="162"/>
      <c r="O1209" s="162"/>
      <c r="P1209" s="162"/>
      <c r="Q1209" s="17"/>
      <c r="R1209" s="162"/>
      <c r="S1209" s="162"/>
      <c r="T1209" s="162"/>
      <c r="U1209" s="17"/>
      <c r="V1209" s="17"/>
      <c r="W1209" s="17"/>
    </row>
    <row r="1210" spans="1:23" x14ac:dyDescent="0.25">
      <c r="A1210" s="160"/>
      <c r="B1210" s="161"/>
      <c r="C1210" s="162"/>
      <c r="D1210" s="162"/>
      <c r="E1210" s="162"/>
      <c r="F1210" s="162"/>
      <c r="G1210" s="162"/>
      <c r="H1210" s="162"/>
      <c r="I1210" s="162"/>
      <c r="J1210" s="162"/>
      <c r="K1210" s="162"/>
      <c r="L1210" s="162"/>
      <c r="M1210" s="162"/>
      <c r="N1210" s="162"/>
      <c r="O1210" s="162"/>
      <c r="P1210" s="162"/>
      <c r="Q1210" s="17"/>
      <c r="R1210" s="162"/>
      <c r="S1210" s="162"/>
      <c r="T1210" s="162"/>
      <c r="U1210" s="17"/>
      <c r="V1210" s="17"/>
      <c r="W1210" s="17"/>
    </row>
    <row r="1211" spans="1:23" x14ac:dyDescent="0.25">
      <c r="A1211" s="160"/>
      <c r="B1211" s="161"/>
      <c r="C1211" s="162"/>
      <c r="D1211" s="162"/>
      <c r="E1211" s="162"/>
      <c r="F1211" s="162"/>
      <c r="G1211" s="162"/>
      <c r="H1211" s="162"/>
      <c r="I1211" s="162"/>
      <c r="J1211" s="162"/>
      <c r="K1211" s="162"/>
      <c r="L1211" s="162"/>
      <c r="M1211" s="162"/>
      <c r="N1211" s="162"/>
      <c r="O1211" s="162"/>
      <c r="P1211" s="162"/>
      <c r="Q1211" s="17"/>
      <c r="R1211" s="162"/>
      <c r="S1211" s="162"/>
      <c r="T1211" s="162"/>
      <c r="U1211" s="17"/>
      <c r="V1211" s="17"/>
      <c r="W1211" s="17"/>
    </row>
    <row r="1212" spans="1:23" x14ac:dyDescent="0.25">
      <c r="A1212" s="160"/>
      <c r="B1212" s="161"/>
      <c r="C1212" s="162"/>
      <c r="D1212" s="162"/>
      <c r="E1212" s="162"/>
      <c r="F1212" s="162"/>
      <c r="G1212" s="162"/>
      <c r="H1212" s="162"/>
      <c r="I1212" s="162"/>
      <c r="J1212" s="162"/>
      <c r="K1212" s="162"/>
      <c r="L1212" s="162"/>
      <c r="M1212" s="162"/>
      <c r="N1212" s="162"/>
      <c r="O1212" s="162"/>
      <c r="P1212" s="162"/>
      <c r="Q1212" s="17"/>
      <c r="R1212" s="162"/>
      <c r="S1212" s="162"/>
      <c r="T1212" s="162"/>
      <c r="U1212" s="17"/>
      <c r="V1212" s="17"/>
      <c r="W1212" s="17"/>
    </row>
    <row r="1213" spans="1:23" x14ac:dyDescent="0.25">
      <c r="A1213" s="160"/>
      <c r="B1213" s="161"/>
      <c r="C1213" s="162"/>
      <c r="D1213" s="162"/>
      <c r="E1213" s="162"/>
      <c r="F1213" s="162"/>
      <c r="G1213" s="162"/>
      <c r="H1213" s="162"/>
      <c r="I1213" s="162"/>
      <c r="J1213" s="162"/>
      <c r="K1213" s="162"/>
      <c r="L1213" s="162"/>
      <c r="M1213" s="162"/>
      <c r="N1213" s="162"/>
      <c r="O1213" s="162"/>
      <c r="P1213" s="162"/>
      <c r="Q1213" s="17"/>
      <c r="R1213" s="162"/>
      <c r="S1213" s="162"/>
      <c r="T1213" s="162"/>
      <c r="U1213" s="17"/>
      <c r="V1213" s="17"/>
      <c r="W1213" s="17"/>
    </row>
    <row r="1214" spans="1:23" x14ac:dyDescent="0.25">
      <c r="A1214" s="160"/>
      <c r="B1214" s="161"/>
      <c r="C1214" s="162"/>
      <c r="D1214" s="162"/>
      <c r="E1214" s="162"/>
      <c r="F1214" s="162"/>
      <c r="G1214" s="162"/>
      <c r="H1214" s="162"/>
      <c r="I1214" s="162"/>
      <c r="J1214" s="162"/>
      <c r="K1214" s="162"/>
      <c r="L1214" s="162"/>
      <c r="M1214" s="162"/>
      <c r="N1214" s="162"/>
      <c r="O1214" s="162"/>
      <c r="P1214" s="162"/>
      <c r="Q1214" s="17"/>
      <c r="R1214" s="162"/>
      <c r="S1214" s="162"/>
      <c r="T1214" s="162"/>
      <c r="U1214" s="17"/>
      <c r="V1214" s="17"/>
      <c r="W1214" s="17"/>
    </row>
    <row r="1215" spans="1:23" x14ac:dyDescent="0.25">
      <c r="A1215" s="160"/>
      <c r="B1215" s="161"/>
      <c r="C1215" s="162"/>
      <c r="D1215" s="162"/>
      <c r="E1215" s="162"/>
      <c r="F1215" s="162"/>
      <c r="G1215" s="162"/>
      <c r="H1215" s="162"/>
      <c r="I1215" s="162"/>
      <c r="J1215" s="162"/>
      <c r="K1215" s="162"/>
      <c r="L1215" s="162"/>
      <c r="M1215" s="162"/>
      <c r="N1215" s="162"/>
      <c r="O1215" s="162"/>
      <c r="P1215" s="162"/>
      <c r="Q1215" s="17"/>
      <c r="R1215" s="162"/>
      <c r="S1215" s="162"/>
      <c r="T1215" s="162"/>
      <c r="U1215" s="17"/>
      <c r="V1215" s="17"/>
      <c r="W1215" s="17"/>
    </row>
    <row r="1216" spans="1:23" x14ac:dyDescent="0.25">
      <c r="A1216" s="160"/>
      <c r="B1216" s="161"/>
      <c r="C1216" s="162"/>
      <c r="D1216" s="162"/>
      <c r="E1216" s="162"/>
      <c r="F1216" s="162"/>
      <c r="G1216" s="162"/>
      <c r="H1216" s="162"/>
      <c r="I1216" s="162"/>
      <c r="J1216" s="162"/>
      <c r="K1216" s="162"/>
      <c r="L1216" s="162"/>
      <c r="M1216" s="162"/>
      <c r="N1216" s="162"/>
      <c r="O1216" s="162"/>
      <c r="P1216" s="162"/>
      <c r="Q1216" s="17"/>
      <c r="R1216" s="162"/>
      <c r="S1216" s="162"/>
      <c r="T1216" s="162"/>
      <c r="U1216" s="17"/>
      <c r="V1216" s="17"/>
      <c r="W1216" s="17"/>
    </row>
    <row r="1217" spans="1:23" x14ac:dyDescent="0.25">
      <c r="A1217" s="160"/>
      <c r="B1217" s="161"/>
      <c r="C1217" s="162"/>
      <c r="D1217" s="162"/>
      <c r="E1217" s="162"/>
      <c r="F1217" s="162"/>
      <c r="G1217" s="162"/>
      <c r="H1217" s="162"/>
      <c r="I1217" s="162"/>
      <c r="J1217" s="162"/>
      <c r="K1217" s="162"/>
      <c r="L1217" s="162"/>
      <c r="M1217" s="162"/>
      <c r="N1217" s="162"/>
      <c r="O1217" s="162"/>
      <c r="P1217" s="162"/>
      <c r="Q1217" s="17"/>
      <c r="R1217" s="162"/>
      <c r="S1217" s="162"/>
      <c r="T1217" s="162"/>
      <c r="U1217" s="17"/>
      <c r="V1217" s="17"/>
      <c r="W1217" s="17"/>
    </row>
    <row r="1218" spans="1:23" x14ac:dyDescent="0.25">
      <c r="A1218" s="160"/>
      <c r="B1218" s="161"/>
      <c r="C1218" s="162"/>
      <c r="D1218" s="162"/>
      <c r="E1218" s="162"/>
      <c r="F1218" s="162"/>
      <c r="G1218" s="162"/>
      <c r="H1218" s="162"/>
      <c r="I1218" s="162"/>
      <c r="J1218" s="162"/>
      <c r="K1218" s="162"/>
      <c r="L1218" s="162"/>
      <c r="M1218" s="162"/>
      <c r="N1218" s="162"/>
      <c r="O1218" s="162"/>
      <c r="P1218" s="162"/>
      <c r="Q1218" s="17"/>
      <c r="R1218" s="162"/>
      <c r="S1218" s="162"/>
      <c r="T1218" s="162"/>
      <c r="U1218" s="17"/>
      <c r="V1218" s="17"/>
      <c r="W1218" s="17"/>
    </row>
    <row r="1219" spans="1:23" x14ac:dyDescent="0.25">
      <c r="A1219" s="160"/>
      <c r="B1219" s="161"/>
      <c r="C1219" s="162"/>
      <c r="D1219" s="162"/>
      <c r="E1219" s="162"/>
      <c r="F1219" s="162"/>
      <c r="G1219" s="162"/>
      <c r="H1219" s="162"/>
      <c r="I1219" s="162"/>
      <c r="J1219" s="162"/>
      <c r="K1219" s="162"/>
      <c r="L1219" s="162"/>
      <c r="M1219" s="162"/>
      <c r="N1219" s="162"/>
      <c r="O1219" s="162"/>
      <c r="P1219" s="162"/>
      <c r="Q1219" s="17"/>
      <c r="R1219" s="162"/>
      <c r="S1219" s="162"/>
      <c r="T1219" s="162"/>
      <c r="U1219" s="17"/>
      <c r="V1219" s="17"/>
      <c r="W1219" s="17"/>
    </row>
    <row r="1220" spans="1:23" x14ac:dyDescent="0.25">
      <c r="A1220" s="160"/>
      <c r="B1220" s="161"/>
      <c r="C1220" s="162"/>
      <c r="D1220" s="162"/>
      <c r="E1220" s="162"/>
      <c r="F1220" s="162"/>
      <c r="G1220" s="162"/>
      <c r="H1220" s="162"/>
      <c r="I1220" s="162"/>
      <c r="J1220" s="162"/>
      <c r="K1220" s="162"/>
      <c r="L1220" s="162"/>
      <c r="M1220" s="162"/>
      <c r="N1220" s="162"/>
      <c r="O1220" s="162"/>
      <c r="P1220" s="162"/>
      <c r="Q1220" s="17"/>
      <c r="R1220" s="162"/>
      <c r="S1220" s="162"/>
      <c r="T1220" s="162"/>
      <c r="U1220" s="17"/>
      <c r="V1220" s="17"/>
      <c r="W1220" s="17"/>
    </row>
    <row r="1221" spans="1:23" x14ac:dyDescent="0.25">
      <c r="A1221" s="160"/>
      <c r="B1221" s="161"/>
      <c r="C1221" s="162"/>
      <c r="D1221" s="162"/>
      <c r="E1221" s="162"/>
      <c r="F1221" s="162"/>
      <c r="G1221" s="162"/>
      <c r="H1221" s="162"/>
      <c r="I1221" s="162"/>
      <c r="J1221" s="162"/>
      <c r="K1221" s="162"/>
      <c r="L1221" s="162"/>
      <c r="M1221" s="162"/>
      <c r="N1221" s="162"/>
      <c r="O1221" s="162"/>
      <c r="P1221" s="162"/>
      <c r="Q1221" s="17"/>
      <c r="R1221" s="162"/>
      <c r="S1221" s="162"/>
      <c r="T1221" s="162"/>
      <c r="U1221" s="17"/>
      <c r="V1221" s="17"/>
      <c r="W1221" s="17"/>
    </row>
    <row r="1222" spans="1:23" x14ac:dyDescent="0.25">
      <c r="A1222" s="160"/>
      <c r="B1222" s="161"/>
      <c r="C1222" s="162"/>
      <c r="D1222" s="162"/>
      <c r="E1222" s="162"/>
      <c r="F1222" s="162"/>
      <c r="G1222" s="162"/>
      <c r="H1222" s="162"/>
      <c r="I1222" s="162"/>
      <c r="J1222" s="162"/>
      <c r="K1222" s="162"/>
      <c r="L1222" s="162"/>
      <c r="M1222" s="162"/>
      <c r="N1222" s="162"/>
      <c r="O1222" s="162"/>
      <c r="P1222" s="162"/>
      <c r="Q1222" s="17"/>
      <c r="R1222" s="162"/>
      <c r="S1222" s="162"/>
      <c r="T1222" s="162"/>
      <c r="U1222" s="17"/>
      <c r="V1222" s="17"/>
      <c r="W1222" s="17"/>
    </row>
    <row r="1223" spans="1:23" x14ac:dyDescent="0.25">
      <c r="A1223" s="160"/>
      <c r="B1223" s="161"/>
      <c r="C1223" s="162"/>
      <c r="D1223" s="162"/>
      <c r="E1223" s="162"/>
      <c r="F1223" s="162"/>
      <c r="G1223" s="162"/>
      <c r="H1223" s="162"/>
      <c r="I1223" s="162"/>
      <c r="J1223" s="162"/>
      <c r="K1223" s="162"/>
      <c r="L1223" s="162"/>
      <c r="M1223" s="162"/>
      <c r="N1223" s="162"/>
      <c r="O1223" s="162"/>
      <c r="P1223" s="162"/>
      <c r="Q1223" s="17"/>
      <c r="R1223" s="162"/>
      <c r="S1223" s="162"/>
      <c r="T1223" s="162"/>
      <c r="U1223" s="17"/>
      <c r="V1223" s="17"/>
      <c r="W1223" s="17"/>
    </row>
    <row r="1224" spans="1:23" x14ac:dyDescent="0.25">
      <c r="A1224" s="160"/>
      <c r="B1224" s="161"/>
      <c r="C1224" s="162"/>
      <c r="D1224" s="162"/>
      <c r="E1224" s="162"/>
      <c r="F1224" s="162"/>
      <c r="G1224" s="162"/>
      <c r="H1224" s="162"/>
      <c r="I1224" s="162"/>
      <c r="J1224" s="162"/>
      <c r="K1224" s="162"/>
      <c r="L1224" s="162"/>
      <c r="M1224" s="162"/>
      <c r="N1224" s="162"/>
      <c r="O1224" s="162"/>
      <c r="P1224" s="162"/>
      <c r="Q1224" s="17"/>
      <c r="R1224" s="162"/>
      <c r="S1224" s="162"/>
      <c r="T1224" s="162"/>
      <c r="U1224" s="17"/>
      <c r="V1224" s="17"/>
      <c r="W1224" s="17"/>
    </row>
    <row r="1225" spans="1:23" x14ac:dyDescent="0.25">
      <c r="A1225" s="160"/>
      <c r="B1225" s="161"/>
      <c r="C1225" s="162"/>
      <c r="D1225" s="162"/>
      <c r="E1225" s="162"/>
      <c r="F1225" s="162"/>
      <c r="G1225" s="162"/>
      <c r="H1225" s="162"/>
      <c r="I1225" s="162"/>
      <c r="J1225" s="162"/>
      <c r="K1225" s="162"/>
      <c r="L1225" s="162"/>
      <c r="M1225" s="162"/>
      <c r="N1225" s="162"/>
      <c r="O1225" s="162"/>
      <c r="P1225" s="162"/>
      <c r="Q1225" s="17"/>
      <c r="R1225" s="162"/>
      <c r="S1225" s="162"/>
      <c r="T1225" s="162"/>
      <c r="U1225" s="17"/>
      <c r="V1225" s="17"/>
      <c r="W1225" s="17"/>
    </row>
    <row r="1226" spans="1:23" x14ac:dyDescent="0.25">
      <c r="A1226" s="160"/>
      <c r="B1226" s="161"/>
      <c r="C1226" s="162"/>
      <c r="D1226" s="162"/>
      <c r="E1226" s="162"/>
      <c r="F1226" s="162"/>
      <c r="G1226" s="162"/>
      <c r="H1226" s="162"/>
      <c r="I1226" s="162"/>
      <c r="J1226" s="162"/>
      <c r="K1226" s="162"/>
      <c r="L1226" s="162"/>
      <c r="M1226" s="162"/>
      <c r="N1226" s="162"/>
      <c r="O1226" s="162"/>
      <c r="P1226" s="162"/>
      <c r="Q1226" s="17"/>
      <c r="R1226" s="162"/>
      <c r="S1226" s="162"/>
      <c r="T1226" s="162"/>
      <c r="U1226" s="17"/>
      <c r="V1226" s="17"/>
      <c r="W1226" s="17"/>
    </row>
    <row r="1227" spans="1:23" x14ac:dyDescent="0.25">
      <c r="A1227" s="160"/>
      <c r="B1227" s="161"/>
      <c r="C1227" s="162"/>
      <c r="D1227" s="162"/>
      <c r="E1227" s="162"/>
      <c r="F1227" s="162"/>
      <c r="G1227" s="162"/>
      <c r="H1227" s="162"/>
      <c r="I1227" s="162"/>
      <c r="J1227" s="162"/>
      <c r="K1227" s="162"/>
      <c r="L1227" s="162"/>
      <c r="M1227" s="162"/>
      <c r="N1227" s="162"/>
      <c r="O1227" s="162"/>
      <c r="P1227" s="162"/>
      <c r="Q1227" s="17"/>
      <c r="R1227" s="162"/>
      <c r="S1227" s="162"/>
      <c r="T1227" s="162"/>
      <c r="U1227" s="17"/>
      <c r="V1227" s="17"/>
      <c r="W1227" s="17"/>
    </row>
    <row r="1228" spans="1:23" x14ac:dyDescent="0.25">
      <c r="A1228" s="160"/>
      <c r="B1228" s="161"/>
      <c r="C1228" s="162"/>
      <c r="D1228" s="162"/>
      <c r="E1228" s="162"/>
      <c r="F1228" s="162"/>
      <c r="G1228" s="162"/>
      <c r="H1228" s="162"/>
      <c r="I1228" s="162"/>
      <c r="J1228" s="162"/>
      <c r="K1228" s="162"/>
      <c r="L1228" s="162"/>
      <c r="M1228" s="162"/>
      <c r="N1228" s="162"/>
      <c r="O1228" s="162"/>
      <c r="P1228" s="162"/>
      <c r="Q1228" s="17"/>
      <c r="R1228" s="162"/>
      <c r="S1228" s="162"/>
      <c r="T1228" s="162"/>
      <c r="U1228" s="17"/>
      <c r="V1228" s="17"/>
      <c r="W1228" s="17"/>
    </row>
    <row r="1229" spans="1:23" x14ac:dyDescent="0.25">
      <c r="A1229" s="160"/>
      <c r="B1229" s="161"/>
      <c r="C1229" s="162"/>
      <c r="D1229" s="162"/>
      <c r="E1229" s="162"/>
      <c r="F1229" s="162"/>
      <c r="G1229" s="162"/>
      <c r="H1229" s="162"/>
      <c r="I1229" s="162"/>
      <c r="J1229" s="162"/>
      <c r="K1229" s="162"/>
      <c r="L1229" s="162"/>
      <c r="M1229" s="162"/>
      <c r="N1229" s="162"/>
      <c r="O1229" s="162"/>
      <c r="P1229" s="162"/>
      <c r="Q1229" s="17"/>
      <c r="R1229" s="162"/>
      <c r="S1229" s="162"/>
      <c r="T1229" s="162"/>
      <c r="U1229" s="17"/>
      <c r="V1229" s="17"/>
      <c r="W1229" s="17"/>
    </row>
    <row r="1230" spans="1:23" x14ac:dyDescent="0.25">
      <c r="A1230" s="160"/>
      <c r="B1230" s="161"/>
      <c r="C1230" s="162"/>
      <c r="D1230" s="162"/>
      <c r="E1230" s="162"/>
      <c r="F1230" s="162"/>
      <c r="G1230" s="162"/>
      <c r="H1230" s="162"/>
      <c r="I1230" s="162"/>
      <c r="J1230" s="162"/>
      <c r="K1230" s="162"/>
      <c r="L1230" s="162"/>
      <c r="M1230" s="162"/>
      <c r="N1230" s="162"/>
      <c r="O1230" s="162"/>
      <c r="P1230" s="162"/>
      <c r="Q1230" s="17"/>
      <c r="R1230" s="162"/>
      <c r="S1230" s="162"/>
      <c r="T1230" s="162"/>
      <c r="U1230" s="17"/>
      <c r="V1230" s="17"/>
      <c r="W1230" s="17"/>
    </row>
    <row r="1231" spans="1:23" x14ac:dyDescent="0.25">
      <c r="A1231" s="160"/>
      <c r="B1231" s="161"/>
      <c r="C1231" s="162"/>
      <c r="D1231" s="162"/>
      <c r="E1231" s="162"/>
      <c r="F1231" s="162"/>
      <c r="G1231" s="162"/>
      <c r="H1231" s="162"/>
      <c r="I1231" s="162"/>
      <c r="J1231" s="162"/>
      <c r="K1231" s="162"/>
      <c r="L1231" s="162"/>
      <c r="M1231" s="162"/>
      <c r="N1231" s="162"/>
      <c r="O1231" s="162"/>
      <c r="P1231" s="162"/>
      <c r="Q1231" s="17"/>
      <c r="R1231" s="162"/>
      <c r="S1231" s="162"/>
      <c r="T1231" s="162"/>
      <c r="U1231" s="17"/>
      <c r="V1231" s="17"/>
      <c r="W1231" s="17"/>
    </row>
    <row r="1232" spans="1:23" x14ac:dyDescent="0.25">
      <c r="A1232" s="160"/>
      <c r="B1232" s="161"/>
      <c r="C1232" s="162"/>
      <c r="D1232" s="162"/>
      <c r="E1232" s="162"/>
      <c r="F1232" s="162"/>
      <c r="G1232" s="162"/>
      <c r="H1232" s="162"/>
      <c r="I1232" s="162"/>
      <c r="J1232" s="162"/>
      <c r="K1232" s="162"/>
      <c r="L1232" s="162"/>
      <c r="M1232" s="162"/>
      <c r="N1232" s="162"/>
      <c r="O1232" s="162"/>
      <c r="P1232" s="162"/>
      <c r="Q1232" s="17"/>
      <c r="R1232" s="162"/>
      <c r="S1232" s="162"/>
      <c r="T1232" s="162"/>
      <c r="U1232" s="17"/>
      <c r="V1232" s="17"/>
      <c r="W1232" s="17"/>
    </row>
    <row r="1233" spans="1:23" x14ac:dyDescent="0.25">
      <c r="A1233" s="160"/>
      <c r="B1233" s="161"/>
      <c r="C1233" s="162"/>
      <c r="D1233" s="162"/>
      <c r="E1233" s="162"/>
      <c r="F1233" s="162"/>
      <c r="G1233" s="162"/>
      <c r="H1233" s="162"/>
      <c r="I1233" s="162"/>
      <c r="J1233" s="162"/>
      <c r="K1233" s="162"/>
      <c r="L1233" s="162"/>
      <c r="M1233" s="162"/>
      <c r="N1233" s="162"/>
      <c r="O1233" s="162"/>
      <c r="P1233" s="162"/>
      <c r="Q1233" s="17"/>
      <c r="R1233" s="162"/>
      <c r="S1233" s="162"/>
      <c r="T1233" s="162"/>
      <c r="U1233" s="17"/>
      <c r="V1233" s="17"/>
      <c r="W1233" s="17"/>
    </row>
    <row r="1234" spans="1:23" x14ac:dyDescent="0.25">
      <c r="A1234" s="160"/>
      <c r="B1234" s="161"/>
      <c r="C1234" s="162"/>
      <c r="D1234" s="162"/>
      <c r="E1234" s="162"/>
      <c r="F1234" s="162"/>
      <c r="G1234" s="162"/>
      <c r="H1234" s="162"/>
      <c r="I1234" s="162"/>
      <c r="J1234" s="162"/>
      <c r="K1234" s="162"/>
      <c r="L1234" s="162"/>
      <c r="M1234" s="162"/>
      <c r="N1234" s="162"/>
      <c r="O1234" s="162"/>
      <c r="P1234" s="162"/>
      <c r="Q1234" s="17"/>
      <c r="R1234" s="162"/>
      <c r="S1234" s="162"/>
      <c r="T1234" s="162"/>
      <c r="U1234" s="17"/>
      <c r="V1234" s="17"/>
      <c r="W1234" s="17"/>
    </row>
    <row r="1235" spans="1:23" x14ac:dyDescent="0.25">
      <c r="A1235" s="160"/>
      <c r="B1235" s="161"/>
      <c r="C1235" s="162"/>
      <c r="D1235" s="162"/>
      <c r="E1235" s="162"/>
      <c r="F1235" s="162"/>
      <c r="G1235" s="162"/>
      <c r="H1235" s="162"/>
      <c r="I1235" s="162"/>
      <c r="J1235" s="162"/>
      <c r="K1235" s="162"/>
      <c r="L1235" s="162"/>
      <c r="M1235" s="162"/>
      <c r="N1235" s="162"/>
      <c r="O1235" s="162"/>
      <c r="P1235" s="162"/>
      <c r="Q1235" s="17"/>
      <c r="R1235" s="162"/>
      <c r="S1235" s="162"/>
      <c r="T1235" s="162"/>
      <c r="U1235" s="17"/>
      <c r="V1235" s="17"/>
      <c r="W1235" s="17"/>
    </row>
    <row r="1236" spans="1:23" x14ac:dyDescent="0.25">
      <c r="A1236" s="160"/>
      <c r="B1236" s="161"/>
      <c r="C1236" s="162"/>
      <c r="D1236" s="162"/>
      <c r="E1236" s="162"/>
      <c r="F1236" s="162"/>
      <c r="G1236" s="162"/>
      <c r="H1236" s="162"/>
      <c r="I1236" s="162"/>
      <c r="J1236" s="162"/>
      <c r="K1236" s="162"/>
      <c r="L1236" s="162"/>
      <c r="M1236" s="162"/>
      <c r="N1236" s="162"/>
      <c r="O1236" s="162"/>
      <c r="P1236" s="162"/>
      <c r="Q1236" s="17"/>
      <c r="R1236" s="162"/>
      <c r="S1236" s="162"/>
      <c r="T1236" s="162"/>
      <c r="U1236" s="17"/>
      <c r="V1236" s="17"/>
      <c r="W1236" s="17"/>
    </row>
    <row r="1237" spans="1:23" x14ac:dyDescent="0.25">
      <c r="A1237" s="160"/>
      <c r="B1237" s="161"/>
      <c r="C1237" s="162"/>
      <c r="D1237" s="162"/>
      <c r="E1237" s="162"/>
      <c r="F1237" s="162"/>
      <c r="G1237" s="162"/>
      <c r="H1237" s="162"/>
      <c r="I1237" s="162"/>
      <c r="J1237" s="162"/>
      <c r="K1237" s="162"/>
      <c r="L1237" s="162"/>
      <c r="M1237" s="162"/>
      <c r="N1237" s="162"/>
      <c r="O1237" s="162"/>
      <c r="P1237" s="162"/>
      <c r="Q1237" s="17"/>
      <c r="R1237" s="162"/>
      <c r="S1237" s="162"/>
      <c r="T1237" s="162"/>
      <c r="U1237" s="17"/>
      <c r="V1237" s="17"/>
      <c r="W1237" s="17"/>
    </row>
    <row r="1238" spans="1:23" x14ac:dyDescent="0.25">
      <c r="A1238" s="160"/>
      <c r="B1238" s="161"/>
      <c r="C1238" s="162"/>
      <c r="D1238" s="162"/>
      <c r="E1238" s="162"/>
      <c r="F1238" s="162"/>
      <c r="G1238" s="162"/>
      <c r="H1238" s="162"/>
      <c r="I1238" s="162"/>
      <c r="J1238" s="162"/>
      <c r="K1238" s="162"/>
      <c r="L1238" s="162"/>
      <c r="M1238" s="162"/>
      <c r="N1238" s="162"/>
      <c r="O1238" s="162"/>
      <c r="P1238" s="162"/>
      <c r="Q1238" s="17"/>
      <c r="R1238" s="162"/>
      <c r="S1238" s="162"/>
      <c r="T1238" s="162"/>
      <c r="U1238" s="17"/>
      <c r="V1238" s="17"/>
      <c r="W1238" s="17"/>
    </row>
    <row r="1239" spans="1:23" x14ac:dyDescent="0.25">
      <c r="A1239" s="160"/>
      <c r="B1239" s="161"/>
      <c r="C1239" s="162"/>
      <c r="D1239" s="162"/>
      <c r="E1239" s="162"/>
      <c r="F1239" s="162"/>
      <c r="G1239" s="162"/>
      <c r="H1239" s="162"/>
      <c r="I1239" s="162"/>
      <c r="J1239" s="162"/>
      <c r="K1239" s="162"/>
      <c r="L1239" s="162"/>
      <c r="M1239" s="162"/>
      <c r="N1239" s="162"/>
      <c r="O1239" s="162"/>
      <c r="P1239" s="162"/>
      <c r="Q1239" s="17"/>
      <c r="R1239" s="162"/>
      <c r="S1239" s="162"/>
      <c r="T1239" s="162"/>
      <c r="U1239" s="17"/>
      <c r="V1239" s="17"/>
      <c r="W1239" s="17"/>
    </row>
    <row r="1240" spans="1:23" x14ac:dyDescent="0.25">
      <c r="A1240" s="160"/>
      <c r="B1240" s="161"/>
      <c r="C1240" s="162"/>
      <c r="D1240" s="162"/>
      <c r="E1240" s="162"/>
      <c r="F1240" s="162"/>
      <c r="G1240" s="162"/>
      <c r="H1240" s="162"/>
      <c r="I1240" s="162"/>
      <c r="J1240" s="162"/>
      <c r="K1240" s="162"/>
      <c r="L1240" s="162"/>
      <c r="M1240" s="162"/>
      <c r="N1240" s="162"/>
      <c r="O1240" s="162"/>
      <c r="P1240" s="162"/>
      <c r="Q1240" s="17"/>
      <c r="R1240" s="162"/>
      <c r="S1240" s="162"/>
      <c r="T1240" s="162"/>
      <c r="U1240" s="17"/>
      <c r="V1240" s="17"/>
      <c r="W1240" s="17"/>
    </row>
    <row r="1241" spans="1:23" x14ac:dyDescent="0.25">
      <c r="A1241" s="160"/>
      <c r="B1241" s="161"/>
      <c r="C1241" s="162"/>
      <c r="D1241" s="162"/>
      <c r="E1241" s="162"/>
      <c r="F1241" s="162"/>
      <c r="G1241" s="162"/>
      <c r="H1241" s="162"/>
      <c r="I1241" s="162"/>
      <c r="J1241" s="162"/>
      <c r="K1241" s="162"/>
      <c r="L1241" s="162"/>
      <c r="M1241" s="162"/>
      <c r="N1241" s="162"/>
      <c r="O1241" s="162"/>
      <c r="P1241" s="162"/>
      <c r="Q1241" s="17"/>
      <c r="R1241" s="162"/>
      <c r="S1241" s="162"/>
      <c r="T1241" s="162"/>
      <c r="U1241" s="17"/>
      <c r="V1241" s="17"/>
      <c r="W1241" s="17"/>
    </row>
    <row r="1242" spans="1:23" x14ac:dyDescent="0.25">
      <c r="A1242" s="160"/>
      <c r="B1242" s="161"/>
      <c r="C1242" s="162"/>
      <c r="D1242" s="162"/>
      <c r="E1242" s="162"/>
      <c r="F1242" s="162"/>
      <c r="G1242" s="162"/>
      <c r="H1242" s="162"/>
      <c r="I1242" s="162"/>
      <c r="J1242" s="162"/>
      <c r="K1242" s="162"/>
      <c r="L1242" s="162"/>
      <c r="M1242" s="162"/>
      <c r="N1242" s="162"/>
      <c r="O1242" s="162"/>
      <c r="P1242" s="162"/>
      <c r="Q1242" s="17"/>
      <c r="R1242" s="162"/>
      <c r="S1242" s="162"/>
      <c r="T1242" s="162"/>
      <c r="U1242" s="17"/>
      <c r="V1242" s="17"/>
      <c r="W1242" s="17"/>
    </row>
    <row r="1243" spans="1:23" x14ac:dyDescent="0.25">
      <c r="A1243" s="160"/>
      <c r="B1243" s="161"/>
      <c r="C1243" s="162"/>
      <c r="D1243" s="162"/>
      <c r="E1243" s="162"/>
      <c r="F1243" s="162"/>
      <c r="G1243" s="162"/>
      <c r="H1243" s="162"/>
      <c r="I1243" s="162"/>
      <c r="J1243" s="162"/>
      <c r="K1243" s="162"/>
      <c r="L1243" s="162"/>
      <c r="M1243" s="162"/>
      <c r="N1243" s="162"/>
      <c r="O1243" s="162"/>
      <c r="P1243" s="162"/>
      <c r="Q1243" s="17"/>
      <c r="R1243" s="162"/>
      <c r="S1243" s="162"/>
      <c r="T1243" s="162"/>
      <c r="U1243" s="17"/>
      <c r="V1243" s="17"/>
      <c r="W1243" s="17"/>
    </row>
    <row r="1244" spans="1:23" x14ac:dyDescent="0.25">
      <c r="A1244" s="160"/>
      <c r="B1244" s="161"/>
      <c r="C1244" s="162"/>
      <c r="D1244" s="162"/>
      <c r="E1244" s="162"/>
      <c r="F1244" s="162"/>
      <c r="G1244" s="162"/>
      <c r="H1244" s="162"/>
      <c r="I1244" s="162"/>
      <c r="J1244" s="162"/>
      <c r="K1244" s="162"/>
      <c r="L1244" s="162"/>
      <c r="M1244" s="162"/>
      <c r="N1244" s="162"/>
      <c r="O1244" s="162"/>
      <c r="P1244" s="162"/>
      <c r="Q1244" s="17"/>
      <c r="R1244" s="162"/>
      <c r="S1244" s="162"/>
      <c r="T1244" s="162"/>
      <c r="U1244" s="17"/>
      <c r="V1244" s="17"/>
      <c r="W1244" s="17"/>
    </row>
    <row r="1245" spans="1:23" x14ac:dyDescent="0.25">
      <c r="A1245" s="160"/>
      <c r="B1245" s="161"/>
      <c r="C1245" s="162"/>
      <c r="D1245" s="162"/>
      <c r="E1245" s="162"/>
      <c r="F1245" s="162"/>
      <c r="G1245" s="162"/>
      <c r="H1245" s="162"/>
      <c r="I1245" s="162"/>
      <c r="J1245" s="162"/>
      <c r="K1245" s="162"/>
      <c r="L1245" s="162"/>
      <c r="M1245" s="162"/>
      <c r="N1245" s="162"/>
      <c r="O1245" s="162"/>
      <c r="P1245" s="162"/>
      <c r="Q1245" s="17"/>
      <c r="R1245" s="162"/>
      <c r="S1245" s="162"/>
      <c r="T1245" s="162"/>
      <c r="U1245" s="17"/>
      <c r="V1245" s="17"/>
      <c r="W1245" s="17"/>
    </row>
    <row r="1246" spans="1:23" x14ac:dyDescent="0.25">
      <c r="A1246" s="160"/>
      <c r="B1246" s="161"/>
      <c r="C1246" s="162"/>
      <c r="D1246" s="162"/>
      <c r="E1246" s="162"/>
      <c r="F1246" s="162"/>
      <c r="G1246" s="162"/>
      <c r="H1246" s="162"/>
      <c r="I1246" s="162"/>
      <c r="J1246" s="162"/>
      <c r="K1246" s="162"/>
      <c r="L1246" s="162"/>
      <c r="M1246" s="162"/>
      <c r="N1246" s="162"/>
      <c r="O1246" s="162"/>
      <c r="P1246" s="162"/>
      <c r="Q1246" s="17"/>
      <c r="R1246" s="162"/>
      <c r="S1246" s="162"/>
      <c r="T1246" s="162"/>
      <c r="U1246" s="17"/>
      <c r="V1246" s="17"/>
      <c r="W1246" s="17"/>
    </row>
    <row r="1247" spans="1:23" x14ac:dyDescent="0.25">
      <c r="A1247" s="160"/>
      <c r="B1247" s="161"/>
      <c r="C1247" s="162"/>
      <c r="D1247" s="162"/>
      <c r="E1247" s="162"/>
      <c r="F1247" s="162"/>
      <c r="G1247" s="162"/>
      <c r="H1247" s="162"/>
      <c r="I1247" s="162"/>
      <c r="J1247" s="162"/>
      <c r="K1247" s="162"/>
      <c r="L1247" s="162"/>
      <c r="M1247" s="162"/>
      <c r="N1247" s="162"/>
      <c r="O1247" s="162"/>
      <c r="P1247" s="162"/>
      <c r="Q1247" s="17"/>
      <c r="R1247" s="162"/>
      <c r="S1247" s="162"/>
      <c r="T1247" s="162"/>
      <c r="U1247" s="17"/>
      <c r="V1247" s="17"/>
      <c r="W1247" s="17"/>
    </row>
    <row r="1248" spans="1:23" x14ac:dyDescent="0.25">
      <c r="A1248" s="160"/>
      <c r="B1248" s="161"/>
      <c r="C1248" s="162"/>
      <c r="D1248" s="162"/>
      <c r="E1248" s="162"/>
      <c r="F1248" s="162"/>
      <c r="G1248" s="162"/>
      <c r="H1248" s="162"/>
      <c r="I1248" s="162"/>
      <c r="J1248" s="162"/>
      <c r="K1248" s="162"/>
      <c r="L1248" s="162"/>
      <c r="M1248" s="162"/>
      <c r="N1248" s="162"/>
      <c r="O1248" s="162"/>
      <c r="P1248" s="162"/>
      <c r="Q1248" s="17"/>
      <c r="R1248" s="162"/>
      <c r="S1248" s="162"/>
      <c r="T1248" s="162"/>
      <c r="U1248" s="17"/>
      <c r="V1248" s="17"/>
      <c r="W1248" s="17"/>
    </row>
    <row r="1249" spans="1:23" x14ac:dyDescent="0.25">
      <c r="A1249" s="160"/>
      <c r="B1249" s="161"/>
      <c r="C1249" s="162"/>
      <c r="D1249" s="162"/>
      <c r="E1249" s="162"/>
      <c r="F1249" s="162"/>
      <c r="G1249" s="162"/>
      <c r="H1249" s="162"/>
      <c r="I1249" s="162"/>
      <c r="J1249" s="162"/>
      <c r="K1249" s="162"/>
      <c r="L1249" s="162"/>
      <c r="M1249" s="162"/>
      <c r="N1249" s="162"/>
      <c r="O1249" s="162"/>
      <c r="P1249" s="162"/>
      <c r="Q1249" s="17"/>
      <c r="R1249" s="162"/>
      <c r="S1249" s="162"/>
      <c r="T1249" s="162"/>
      <c r="U1249" s="17"/>
      <c r="V1249" s="17"/>
      <c r="W1249" s="17"/>
    </row>
    <row r="1250" spans="1:23" x14ac:dyDescent="0.25">
      <c r="A1250" s="160"/>
      <c r="B1250" s="161"/>
      <c r="C1250" s="162"/>
      <c r="D1250" s="162"/>
      <c r="E1250" s="162"/>
      <c r="F1250" s="162"/>
      <c r="G1250" s="162"/>
      <c r="H1250" s="162"/>
      <c r="I1250" s="162"/>
      <c r="J1250" s="162"/>
      <c r="K1250" s="162"/>
      <c r="L1250" s="162"/>
      <c r="M1250" s="162"/>
      <c r="N1250" s="162"/>
      <c r="O1250" s="162"/>
      <c r="P1250" s="162"/>
      <c r="Q1250" s="17"/>
      <c r="R1250" s="162"/>
      <c r="S1250" s="162"/>
      <c r="T1250" s="162"/>
      <c r="U1250" s="17"/>
      <c r="V1250" s="17"/>
      <c r="W1250" s="17"/>
    </row>
    <row r="1251" spans="1:23" x14ac:dyDescent="0.25">
      <c r="A1251" s="160"/>
      <c r="B1251" s="161"/>
      <c r="C1251" s="162"/>
      <c r="D1251" s="162"/>
      <c r="E1251" s="162"/>
      <c r="F1251" s="162"/>
      <c r="G1251" s="162"/>
      <c r="H1251" s="162"/>
      <c r="I1251" s="162"/>
      <c r="J1251" s="162"/>
      <c r="K1251" s="162"/>
      <c r="L1251" s="162"/>
      <c r="M1251" s="162"/>
      <c r="N1251" s="162"/>
      <c r="O1251" s="162"/>
      <c r="P1251" s="162"/>
      <c r="Q1251" s="17"/>
      <c r="R1251" s="162"/>
      <c r="S1251" s="162"/>
      <c r="T1251" s="162"/>
      <c r="U1251" s="17"/>
      <c r="V1251" s="17"/>
      <c r="W1251" s="17"/>
    </row>
    <row r="1252" spans="1:23" x14ac:dyDescent="0.25">
      <c r="A1252" s="160"/>
      <c r="B1252" s="161"/>
      <c r="C1252" s="162"/>
      <c r="D1252" s="162"/>
      <c r="E1252" s="162"/>
      <c r="F1252" s="162"/>
      <c r="G1252" s="162"/>
      <c r="H1252" s="162"/>
      <c r="I1252" s="162"/>
      <c r="J1252" s="162"/>
      <c r="K1252" s="162"/>
      <c r="L1252" s="162"/>
      <c r="M1252" s="162"/>
      <c r="N1252" s="162"/>
      <c r="O1252" s="162"/>
      <c r="P1252" s="162"/>
      <c r="Q1252" s="17"/>
      <c r="R1252" s="162"/>
      <c r="S1252" s="162"/>
      <c r="T1252" s="162"/>
      <c r="U1252" s="17"/>
      <c r="V1252" s="17"/>
      <c r="W1252" s="17"/>
    </row>
    <row r="1253" spans="1:23" x14ac:dyDescent="0.25">
      <c r="A1253" s="160"/>
      <c r="B1253" s="161"/>
      <c r="C1253" s="162"/>
      <c r="D1253" s="162"/>
      <c r="E1253" s="162"/>
      <c r="F1253" s="162"/>
      <c r="G1253" s="162"/>
      <c r="H1253" s="162"/>
      <c r="I1253" s="162"/>
      <c r="J1253" s="162"/>
      <c r="K1253" s="162"/>
      <c r="L1253" s="162"/>
      <c r="M1253" s="162"/>
      <c r="N1253" s="162"/>
      <c r="O1253" s="162"/>
      <c r="P1253" s="162"/>
      <c r="Q1253" s="17"/>
      <c r="R1253" s="162"/>
      <c r="S1253" s="162"/>
      <c r="T1253" s="162"/>
      <c r="U1253" s="17"/>
      <c r="V1253" s="17"/>
      <c r="W1253" s="17"/>
    </row>
    <row r="1254" spans="1:23" x14ac:dyDescent="0.25">
      <c r="A1254" s="160"/>
      <c r="B1254" s="161"/>
      <c r="C1254" s="162"/>
      <c r="D1254" s="162"/>
      <c r="E1254" s="162"/>
      <c r="F1254" s="162"/>
      <c r="G1254" s="162"/>
      <c r="H1254" s="162"/>
      <c r="I1254" s="162"/>
      <c r="J1254" s="162"/>
      <c r="K1254" s="162"/>
      <c r="L1254" s="162"/>
      <c r="M1254" s="162"/>
      <c r="N1254" s="162"/>
      <c r="O1254" s="162"/>
      <c r="P1254" s="162"/>
      <c r="Q1254" s="17"/>
      <c r="R1254" s="162"/>
      <c r="S1254" s="162"/>
      <c r="T1254" s="162"/>
      <c r="U1254" s="17"/>
      <c r="V1254" s="17"/>
      <c r="W1254" s="17"/>
    </row>
    <row r="1255" spans="1:23" x14ac:dyDescent="0.25">
      <c r="A1255" s="160"/>
      <c r="B1255" s="161"/>
      <c r="C1255" s="162"/>
      <c r="D1255" s="162"/>
      <c r="E1255" s="162"/>
      <c r="F1255" s="162"/>
      <c r="G1255" s="162"/>
      <c r="H1255" s="162"/>
      <c r="I1255" s="162"/>
      <c r="J1255" s="162"/>
      <c r="K1255" s="162"/>
      <c r="L1255" s="162"/>
      <c r="M1255" s="162"/>
      <c r="N1255" s="162"/>
      <c r="O1255" s="162"/>
      <c r="P1255" s="162"/>
      <c r="Q1255" s="17"/>
      <c r="R1255" s="162"/>
      <c r="S1255" s="162"/>
      <c r="T1255" s="162"/>
      <c r="U1255" s="17"/>
      <c r="V1255" s="17"/>
      <c r="W1255" s="17"/>
    </row>
    <row r="1256" spans="1:23" x14ac:dyDescent="0.25">
      <c r="A1256" s="160"/>
      <c r="B1256" s="161"/>
      <c r="C1256" s="162"/>
      <c r="D1256" s="162"/>
      <c r="E1256" s="162"/>
      <c r="F1256" s="162"/>
      <c r="G1256" s="162"/>
      <c r="H1256" s="162"/>
      <c r="I1256" s="162"/>
      <c r="J1256" s="162"/>
      <c r="K1256" s="162"/>
      <c r="L1256" s="162"/>
      <c r="M1256" s="162"/>
      <c r="N1256" s="162"/>
      <c r="O1256" s="162"/>
      <c r="P1256" s="162"/>
      <c r="Q1256" s="17"/>
      <c r="R1256" s="162"/>
      <c r="S1256" s="162"/>
      <c r="T1256" s="162"/>
      <c r="U1256" s="17"/>
      <c r="V1256" s="17"/>
      <c r="W1256" s="17"/>
    </row>
    <row r="1257" spans="1:23" x14ac:dyDescent="0.25">
      <c r="A1257" s="160"/>
      <c r="B1257" s="161"/>
      <c r="C1257" s="162"/>
      <c r="D1257" s="162"/>
      <c r="E1257" s="162"/>
      <c r="F1257" s="162"/>
      <c r="G1257" s="162"/>
      <c r="H1257" s="162"/>
      <c r="I1257" s="162"/>
      <c r="J1257" s="162"/>
      <c r="K1257" s="162"/>
      <c r="L1257" s="162"/>
      <c r="M1257" s="162"/>
      <c r="N1257" s="162"/>
      <c r="O1257" s="162"/>
      <c r="P1257" s="162"/>
      <c r="Q1257" s="17"/>
      <c r="R1257" s="162"/>
      <c r="S1257" s="162"/>
      <c r="T1257" s="162"/>
      <c r="U1257" s="17"/>
      <c r="V1257" s="17"/>
      <c r="W1257" s="17"/>
    </row>
    <row r="1258" spans="1:23" x14ac:dyDescent="0.25">
      <c r="A1258" s="160"/>
      <c r="B1258" s="161"/>
      <c r="C1258" s="162"/>
      <c r="D1258" s="162"/>
      <c r="E1258" s="162"/>
      <c r="F1258" s="162"/>
      <c r="G1258" s="162"/>
      <c r="H1258" s="162"/>
      <c r="I1258" s="162"/>
      <c r="J1258" s="162"/>
      <c r="K1258" s="162"/>
      <c r="L1258" s="162"/>
      <c r="M1258" s="162"/>
      <c r="N1258" s="162"/>
      <c r="O1258" s="162"/>
      <c r="P1258" s="162"/>
      <c r="Q1258" s="17"/>
      <c r="R1258" s="162"/>
      <c r="S1258" s="162"/>
      <c r="T1258" s="162"/>
      <c r="U1258" s="17"/>
      <c r="V1258" s="17"/>
      <c r="W1258" s="17"/>
    </row>
    <row r="1259" spans="1:23" x14ac:dyDescent="0.25">
      <c r="A1259" s="160"/>
      <c r="B1259" s="161"/>
      <c r="C1259" s="162"/>
      <c r="D1259" s="162"/>
      <c r="E1259" s="162"/>
      <c r="F1259" s="162"/>
      <c r="G1259" s="162"/>
      <c r="H1259" s="162"/>
      <c r="I1259" s="162"/>
      <c r="J1259" s="162"/>
      <c r="K1259" s="162"/>
      <c r="L1259" s="162"/>
      <c r="M1259" s="162"/>
      <c r="N1259" s="162"/>
      <c r="O1259" s="162"/>
      <c r="P1259" s="162"/>
      <c r="Q1259" s="17"/>
      <c r="R1259" s="162"/>
      <c r="S1259" s="162"/>
      <c r="T1259" s="162"/>
      <c r="U1259" s="17"/>
      <c r="V1259" s="17"/>
      <c r="W1259" s="17"/>
    </row>
    <row r="1260" spans="1:23" x14ac:dyDescent="0.25">
      <c r="A1260" s="160"/>
      <c r="B1260" s="161"/>
      <c r="C1260" s="162"/>
      <c r="D1260" s="162"/>
      <c r="E1260" s="162"/>
      <c r="F1260" s="162"/>
      <c r="G1260" s="162"/>
      <c r="H1260" s="162"/>
      <c r="I1260" s="162"/>
      <c r="J1260" s="162"/>
      <c r="K1260" s="162"/>
      <c r="L1260" s="162"/>
      <c r="M1260" s="162"/>
      <c r="N1260" s="162"/>
      <c r="O1260" s="162"/>
      <c r="P1260" s="162"/>
      <c r="Q1260" s="17"/>
      <c r="R1260" s="162"/>
      <c r="S1260" s="162"/>
      <c r="T1260" s="162"/>
      <c r="U1260" s="17"/>
      <c r="V1260" s="17"/>
      <c r="W1260" s="17"/>
    </row>
    <row r="1261" spans="1:23" x14ac:dyDescent="0.25">
      <c r="A1261" s="160"/>
      <c r="B1261" s="161"/>
      <c r="C1261" s="162"/>
      <c r="D1261" s="162"/>
      <c r="E1261" s="162"/>
      <c r="F1261" s="162"/>
      <c r="G1261" s="162"/>
      <c r="H1261" s="162"/>
      <c r="I1261" s="162"/>
      <c r="J1261" s="162"/>
      <c r="K1261" s="162"/>
      <c r="L1261" s="162"/>
      <c r="M1261" s="162"/>
      <c r="N1261" s="162"/>
      <c r="O1261" s="162"/>
      <c r="P1261" s="162"/>
      <c r="Q1261" s="17"/>
      <c r="R1261" s="162"/>
      <c r="S1261" s="162"/>
      <c r="T1261" s="162"/>
      <c r="U1261" s="17"/>
      <c r="V1261" s="17"/>
      <c r="W1261" s="17"/>
    </row>
    <row r="1262" spans="1:23" x14ac:dyDescent="0.25">
      <c r="A1262" s="160"/>
      <c r="B1262" s="161"/>
      <c r="C1262" s="162"/>
      <c r="D1262" s="162"/>
      <c r="E1262" s="162"/>
      <c r="F1262" s="162"/>
      <c r="G1262" s="162"/>
      <c r="H1262" s="162"/>
      <c r="I1262" s="162"/>
      <c r="J1262" s="162"/>
      <c r="K1262" s="162"/>
      <c r="L1262" s="162"/>
      <c r="M1262" s="162"/>
      <c r="N1262" s="162"/>
      <c r="O1262" s="162"/>
      <c r="P1262" s="162"/>
      <c r="Q1262" s="17"/>
      <c r="R1262" s="162"/>
      <c r="S1262" s="162"/>
      <c r="T1262" s="162"/>
      <c r="U1262" s="17"/>
      <c r="V1262" s="17"/>
      <c r="W1262" s="17"/>
    </row>
    <row r="1263" spans="1:23" x14ac:dyDescent="0.25">
      <c r="A1263" s="160"/>
      <c r="B1263" s="161"/>
      <c r="C1263" s="162"/>
      <c r="D1263" s="162"/>
      <c r="E1263" s="162"/>
      <c r="F1263" s="162"/>
      <c r="G1263" s="162"/>
      <c r="H1263" s="162"/>
      <c r="I1263" s="162"/>
      <c r="J1263" s="162"/>
      <c r="K1263" s="162"/>
      <c r="L1263" s="162"/>
      <c r="M1263" s="162"/>
      <c r="N1263" s="162"/>
      <c r="O1263" s="162"/>
      <c r="P1263" s="162"/>
      <c r="Q1263" s="17"/>
      <c r="R1263" s="162"/>
      <c r="S1263" s="162"/>
      <c r="T1263" s="162"/>
      <c r="U1263" s="17"/>
      <c r="V1263" s="17"/>
      <c r="W1263" s="17"/>
    </row>
    <row r="1264" spans="1:23" x14ac:dyDescent="0.25">
      <c r="A1264" s="160"/>
      <c r="B1264" s="161"/>
      <c r="C1264" s="162"/>
      <c r="D1264" s="162"/>
      <c r="E1264" s="162"/>
      <c r="F1264" s="162"/>
      <c r="G1264" s="162"/>
      <c r="H1264" s="162"/>
      <c r="I1264" s="162"/>
      <c r="J1264" s="162"/>
      <c r="K1264" s="162"/>
      <c r="L1264" s="162"/>
      <c r="M1264" s="162"/>
      <c r="N1264" s="162"/>
      <c r="O1264" s="162"/>
      <c r="P1264" s="162"/>
      <c r="Q1264" s="17"/>
      <c r="R1264" s="162"/>
      <c r="S1264" s="162"/>
      <c r="T1264" s="162"/>
      <c r="U1264" s="17"/>
      <c r="V1264" s="17"/>
      <c r="W1264" s="17"/>
    </row>
    <row r="1265" spans="1:23" x14ac:dyDescent="0.25">
      <c r="A1265" s="160"/>
      <c r="B1265" s="161"/>
      <c r="C1265" s="162"/>
      <c r="D1265" s="162"/>
      <c r="E1265" s="162"/>
      <c r="F1265" s="162"/>
      <c r="G1265" s="162"/>
      <c r="H1265" s="162"/>
      <c r="I1265" s="162"/>
      <c r="J1265" s="162"/>
      <c r="K1265" s="162"/>
      <c r="L1265" s="162"/>
      <c r="M1265" s="162"/>
      <c r="N1265" s="162"/>
      <c r="O1265" s="162"/>
      <c r="P1265" s="162"/>
      <c r="Q1265" s="17"/>
      <c r="R1265" s="162"/>
      <c r="S1265" s="162"/>
      <c r="T1265" s="162"/>
      <c r="U1265" s="17"/>
      <c r="V1265" s="17"/>
      <c r="W1265" s="17"/>
    </row>
    <row r="1266" spans="1:23" x14ac:dyDescent="0.25">
      <c r="A1266" s="160"/>
      <c r="B1266" s="161"/>
      <c r="C1266" s="162"/>
      <c r="D1266" s="162"/>
      <c r="E1266" s="162"/>
      <c r="F1266" s="162"/>
      <c r="G1266" s="162"/>
      <c r="H1266" s="162"/>
      <c r="I1266" s="162"/>
      <c r="J1266" s="162"/>
      <c r="K1266" s="162"/>
      <c r="L1266" s="162"/>
      <c r="M1266" s="162"/>
      <c r="N1266" s="162"/>
      <c r="O1266" s="162"/>
      <c r="P1266" s="162"/>
      <c r="Q1266" s="17"/>
      <c r="R1266" s="162"/>
      <c r="S1266" s="162"/>
      <c r="T1266" s="162"/>
      <c r="U1266" s="17"/>
      <c r="V1266" s="17"/>
      <c r="W1266" s="17"/>
    </row>
    <row r="1267" spans="1:23" x14ac:dyDescent="0.25">
      <c r="A1267" s="160"/>
      <c r="B1267" s="161"/>
      <c r="C1267" s="162"/>
      <c r="D1267" s="162"/>
      <c r="E1267" s="162"/>
      <c r="F1267" s="162"/>
      <c r="G1267" s="162"/>
      <c r="H1267" s="162"/>
      <c r="I1267" s="162"/>
      <c r="J1267" s="162"/>
      <c r="K1267" s="162"/>
      <c r="L1267" s="162"/>
      <c r="M1267" s="162"/>
      <c r="N1267" s="162"/>
      <c r="O1267" s="162"/>
      <c r="P1267" s="162"/>
      <c r="Q1267" s="17"/>
      <c r="R1267" s="162"/>
      <c r="S1267" s="162"/>
      <c r="T1267" s="162"/>
      <c r="U1267" s="17"/>
      <c r="V1267" s="17"/>
      <c r="W1267" s="17"/>
    </row>
    <row r="1268" spans="1:23" x14ac:dyDescent="0.25">
      <c r="A1268" s="160"/>
      <c r="B1268" s="161"/>
      <c r="C1268" s="162"/>
      <c r="D1268" s="162"/>
      <c r="E1268" s="162"/>
      <c r="F1268" s="162"/>
      <c r="G1268" s="162"/>
      <c r="H1268" s="162"/>
      <c r="I1268" s="162"/>
      <c r="J1268" s="162"/>
      <c r="K1268" s="162"/>
      <c r="L1268" s="162"/>
      <c r="M1268" s="162"/>
      <c r="N1268" s="162"/>
      <c r="O1268" s="162"/>
      <c r="P1268" s="162"/>
      <c r="Q1268" s="17"/>
      <c r="R1268" s="162"/>
      <c r="S1268" s="162"/>
      <c r="T1268" s="162"/>
      <c r="U1268" s="17"/>
      <c r="V1268" s="17"/>
      <c r="W1268" s="17"/>
    </row>
    <row r="1269" spans="1:23" x14ac:dyDescent="0.25">
      <c r="A1269" s="160"/>
      <c r="B1269" s="161"/>
      <c r="C1269" s="162"/>
      <c r="D1269" s="162"/>
      <c r="E1269" s="162"/>
      <c r="F1269" s="162"/>
      <c r="G1269" s="162"/>
      <c r="H1269" s="162"/>
      <c r="I1269" s="162"/>
      <c r="J1269" s="162"/>
      <c r="K1269" s="162"/>
      <c r="L1269" s="162"/>
      <c r="M1269" s="162"/>
      <c r="N1269" s="162"/>
      <c r="O1269" s="162"/>
      <c r="P1269" s="162"/>
      <c r="Q1269" s="17"/>
      <c r="R1269" s="162"/>
      <c r="S1269" s="162"/>
      <c r="T1269" s="162"/>
      <c r="U1269" s="17"/>
      <c r="V1269" s="17"/>
      <c r="W1269" s="17"/>
    </row>
    <row r="1270" spans="1:23" x14ac:dyDescent="0.25">
      <c r="A1270" s="160"/>
      <c r="B1270" s="161"/>
      <c r="C1270" s="162"/>
      <c r="D1270" s="162"/>
      <c r="E1270" s="162"/>
      <c r="F1270" s="162"/>
      <c r="G1270" s="162"/>
      <c r="H1270" s="162"/>
      <c r="I1270" s="162"/>
      <c r="J1270" s="162"/>
      <c r="K1270" s="162"/>
      <c r="L1270" s="162"/>
      <c r="M1270" s="162"/>
      <c r="N1270" s="162"/>
      <c r="O1270" s="162"/>
      <c r="P1270" s="162"/>
      <c r="Q1270" s="17"/>
      <c r="R1270" s="162"/>
      <c r="S1270" s="162"/>
      <c r="T1270" s="162"/>
      <c r="U1270" s="17"/>
      <c r="V1270" s="17"/>
      <c r="W1270" s="17"/>
    </row>
    <row r="1271" spans="1:23" x14ac:dyDescent="0.25">
      <c r="A1271" s="160"/>
      <c r="B1271" s="161"/>
      <c r="C1271" s="162"/>
      <c r="D1271" s="162"/>
      <c r="E1271" s="162"/>
      <c r="F1271" s="162"/>
      <c r="G1271" s="162"/>
      <c r="H1271" s="162"/>
      <c r="I1271" s="162"/>
      <c r="J1271" s="162"/>
      <c r="K1271" s="162"/>
      <c r="L1271" s="162"/>
      <c r="M1271" s="162"/>
      <c r="N1271" s="162"/>
      <c r="O1271" s="162"/>
      <c r="P1271" s="162"/>
      <c r="Q1271" s="17"/>
      <c r="R1271" s="162"/>
      <c r="S1271" s="162"/>
      <c r="T1271" s="162"/>
      <c r="U1271" s="17"/>
      <c r="V1271" s="17"/>
      <c r="W1271" s="17"/>
    </row>
    <row r="1272" spans="1:23" x14ac:dyDescent="0.25">
      <c r="A1272" s="160"/>
      <c r="B1272" s="161"/>
      <c r="C1272" s="162"/>
      <c r="D1272" s="162"/>
      <c r="E1272" s="162"/>
      <c r="F1272" s="162"/>
      <c r="G1272" s="162"/>
      <c r="H1272" s="162"/>
      <c r="I1272" s="162"/>
      <c r="J1272" s="162"/>
      <c r="K1272" s="162"/>
      <c r="L1272" s="162"/>
      <c r="M1272" s="162"/>
      <c r="N1272" s="162"/>
      <c r="O1272" s="162"/>
      <c r="P1272" s="162"/>
      <c r="Q1272" s="17"/>
      <c r="R1272" s="162"/>
      <c r="S1272" s="162"/>
      <c r="T1272" s="162"/>
      <c r="U1272" s="17"/>
      <c r="V1272" s="17"/>
      <c r="W1272" s="17"/>
    </row>
    <row r="1273" spans="1:23" x14ac:dyDescent="0.25">
      <c r="A1273" s="160"/>
      <c r="B1273" s="161"/>
      <c r="C1273" s="162"/>
      <c r="D1273" s="162"/>
      <c r="E1273" s="162"/>
      <c r="F1273" s="162"/>
      <c r="G1273" s="162"/>
      <c r="H1273" s="162"/>
      <c r="I1273" s="162"/>
      <c r="J1273" s="162"/>
      <c r="K1273" s="162"/>
      <c r="L1273" s="162"/>
      <c r="M1273" s="162"/>
      <c r="N1273" s="162"/>
      <c r="O1273" s="162"/>
      <c r="P1273" s="162"/>
      <c r="Q1273" s="17"/>
      <c r="R1273" s="162"/>
      <c r="S1273" s="162"/>
      <c r="T1273" s="162"/>
      <c r="U1273" s="17"/>
      <c r="V1273" s="17"/>
      <c r="W1273" s="17"/>
    </row>
    <row r="1274" spans="1:23" x14ac:dyDescent="0.25">
      <c r="A1274" s="160"/>
      <c r="B1274" s="161"/>
      <c r="C1274" s="162"/>
      <c r="D1274" s="162"/>
      <c r="E1274" s="162"/>
      <c r="F1274" s="162"/>
      <c r="G1274" s="162"/>
      <c r="H1274" s="162"/>
      <c r="I1274" s="162"/>
      <c r="J1274" s="162"/>
      <c r="K1274" s="162"/>
      <c r="L1274" s="162"/>
      <c r="M1274" s="162"/>
      <c r="N1274" s="162"/>
      <c r="O1274" s="162"/>
      <c r="P1274" s="162"/>
      <c r="Q1274" s="17"/>
      <c r="R1274" s="162"/>
      <c r="S1274" s="162"/>
      <c r="T1274" s="162"/>
      <c r="U1274" s="17"/>
      <c r="V1274" s="17"/>
      <c r="W1274" s="17"/>
    </row>
    <row r="1275" spans="1:23" x14ac:dyDescent="0.25">
      <c r="A1275" s="160"/>
      <c r="B1275" s="161"/>
      <c r="C1275" s="162"/>
      <c r="D1275" s="162"/>
      <c r="E1275" s="162"/>
      <c r="F1275" s="162"/>
      <c r="G1275" s="162"/>
      <c r="H1275" s="162"/>
      <c r="I1275" s="162"/>
      <c r="J1275" s="162"/>
      <c r="K1275" s="162"/>
      <c r="L1275" s="162"/>
      <c r="M1275" s="162"/>
      <c r="N1275" s="162"/>
      <c r="O1275" s="162"/>
      <c r="P1275" s="162"/>
      <c r="Q1275" s="17"/>
      <c r="R1275" s="162"/>
      <c r="S1275" s="162"/>
      <c r="T1275" s="162"/>
      <c r="U1275" s="17"/>
      <c r="V1275" s="17"/>
      <c r="W1275" s="17"/>
    </row>
    <row r="1276" spans="1:23" x14ac:dyDescent="0.25">
      <c r="A1276" s="160"/>
      <c r="B1276" s="161"/>
      <c r="C1276" s="162"/>
      <c r="D1276" s="162"/>
      <c r="E1276" s="162"/>
      <c r="F1276" s="162"/>
      <c r="G1276" s="162"/>
      <c r="H1276" s="162"/>
      <c r="I1276" s="162"/>
      <c r="J1276" s="162"/>
      <c r="K1276" s="162"/>
      <c r="L1276" s="162"/>
      <c r="M1276" s="162"/>
      <c r="N1276" s="162"/>
      <c r="O1276" s="162"/>
      <c r="P1276" s="162"/>
      <c r="Q1276" s="17"/>
      <c r="R1276" s="162"/>
      <c r="S1276" s="162"/>
      <c r="T1276" s="162"/>
      <c r="U1276" s="17"/>
      <c r="V1276" s="17"/>
      <c r="W1276" s="17"/>
    </row>
    <row r="1277" spans="1:23" x14ac:dyDescent="0.25">
      <c r="A1277" s="160"/>
      <c r="B1277" s="161"/>
      <c r="C1277" s="162"/>
      <c r="D1277" s="162"/>
      <c r="E1277" s="162"/>
      <c r="F1277" s="162"/>
      <c r="G1277" s="162"/>
      <c r="H1277" s="162"/>
      <c r="I1277" s="162"/>
      <c r="J1277" s="162"/>
      <c r="K1277" s="162"/>
      <c r="L1277" s="162"/>
      <c r="M1277" s="162"/>
      <c r="N1277" s="162"/>
      <c r="O1277" s="162"/>
      <c r="P1277" s="162"/>
      <c r="Q1277" s="17"/>
      <c r="R1277" s="162"/>
      <c r="S1277" s="162"/>
      <c r="T1277" s="162"/>
      <c r="U1277" s="17"/>
      <c r="V1277" s="17"/>
      <c r="W1277" s="17"/>
    </row>
    <row r="1278" spans="1:23" x14ac:dyDescent="0.25">
      <c r="A1278" s="160"/>
      <c r="B1278" s="161"/>
      <c r="C1278" s="162"/>
      <c r="D1278" s="162"/>
      <c r="E1278" s="162"/>
      <c r="F1278" s="162"/>
      <c r="G1278" s="162"/>
      <c r="H1278" s="162"/>
      <c r="I1278" s="162"/>
      <c r="J1278" s="162"/>
      <c r="K1278" s="162"/>
      <c r="L1278" s="162"/>
      <c r="M1278" s="162"/>
      <c r="N1278" s="162"/>
      <c r="O1278" s="162"/>
      <c r="P1278" s="162"/>
      <c r="Q1278" s="17"/>
      <c r="R1278" s="162"/>
      <c r="S1278" s="162"/>
      <c r="T1278" s="162"/>
      <c r="U1278" s="17"/>
      <c r="V1278" s="17"/>
      <c r="W1278" s="17"/>
    </row>
    <row r="1279" spans="1:23" x14ac:dyDescent="0.25">
      <c r="A1279" s="160"/>
      <c r="B1279" s="161"/>
      <c r="C1279" s="162"/>
      <c r="D1279" s="162"/>
      <c r="E1279" s="162"/>
      <c r="F1279" s="162"/>
      <c r="G1279" s="162"/>
      <c r="H1279" s="162"/>
      <c r="I1279" s="162"/>
      <c r="J1279" s="162"/>
      <c r="K1279" s="162"/>
      <c r="L1279" s="162"/>
      <c r="M1279" s="162"/>
      <c r="N1279" s="162"/>
      <c r="O1279" s="162"/>
      <c r="P1279" s="162"/>
      <c r="Q1279" s="17"/>
      <c r="R1279" s="162"/>
      <c r="S1279" s="162"/>
      <c r="T1279" s="162"/>
      <c r="U1279" s="17"/>
      <c r="V1279" s="17"/>
      <c r="W1279" s="17"/>
    </row>
    <row r="1280" spans="1:23" x14ac:dyDescent="0.25">
      <c r="A1280" s="160"/>
      <c r="B1280" s="161"/>
      <c r="C1280" s="162"/>
      <c r="D1280" s="162"/>
      <c r="E1280" s="162"/>
      <c r="F1280" s="162"/>
      <c r="G1280" s="162"/>
      <c r="H1280" s="162"/>
      <c r="I1280" s="162"/>
      <c r="J1280" s="162"/>
      <c r="K1280" s="162"/>
      <c r="L1280" s="162"/>
      <c r="M1280" s="162"/>
      <c r="N1280" s="162"/>
      <c r="O1280" s="162"/>
      <c r="P1280" s="162"/>
      <c r="Q1280" s="17"/>
      <c r="R1280" s="162"/>
      <c r="S1280" s="162"/>
      <c r="T1280" s="162"/>
      <c r="U1280" s="17"/>
      <c r="V1280" s="17"/>
      <c r="W1280" s="17"/>
    </row>
    <row r="1281" spans="1:23" x14ac:dyDescent="0.25">
      <c r="A1281" s="160"/>
      <c r="B1281" s="161"/>
      <c r="C1281" s="162"/>
      <c r="D1281" s="162"/>
      <c r="E1281" s="162"/>
      <c r="F1281" s="162"/>
      <c r="G1281" s="162"/>
      <c r="H1281" s="162"/>
      <c r="I1281" s="162"/>
      <c r="J1281" s="162"/>
      <c r="K1281" s="162"/>
      <c r="L1281" s="162"/>
      <c r="M1281" s="162"/>
      <c r="N1281" s="162"/>
      <c r="O1281" s="162"/>
      <c r="P1281" s="162"/>
      <c r="Q1281" s="17"/>
      <c r="R1281" s="162"/>
      <c r="S1281" s="162"/>
      <c r="T1281" s="162"/>
      <c r="U1281" s="17"/>
      <c r="V1281" s="17"/>
      <c r="W1281" s="17"/>
    </row>
    <row r="1282" spans="1:23" x14ac:dyDescent="0.25">
      <c r="A1282" s="160"/>
      <c r="B1282" s="161"/>
      <c r="C1282" s="162"/>
      <c r="D1282" s="162"/>
      <c r="E1282" s="162"/>
      <c r="F1282" s="162"/>
      <c r="G1282" s="162"/>
      <c r="H1282" s="162"/>
      <c r="I1282" s="162"/>
      <c r="J1282" s="162"/>
      <c r="K1282" s="162"/>
      <c r="L1282" s="162"/>
      <c r="M1282" s="162"/>
      <c r="N1282" s="162"/>
      <c r="O1282" s="162"/>
      <c r="P1282" s="162"/>
      <c r="Q1282" s="17"/>
      <c r="R1282" s="162"/>
      <c r="S1282" s="162"/>
      <c r="T1282" s="162"/>
      <c r="U1282" s="17"/>
      <c r="V1282" s="17"/>
      <c r="W1282" s="17"/>
    </row>
    <row r="1283" spans="1:23" x14ac:dyDescent="0.25">
      <c r="A1283" s="160"/>
      <c r="B1283" s="161"/>
      <c r="C1283" s="162"/>
      <c r="D1283" s="162"/>
      <c r="E1283" s="162"/>
      <c r="F1283" s="162"/>
      <c r="G1283" s="162"/>
      <c r="H1283" s="162"/>
      <c r="I1283" s="162"/>
      <c r="J1283" s="162"/>
      <c r="K1283" s="162"/>
      <c r="L1283" s="162"/>
      <c r="M1283" s="162"/>
      <c r="N1283" s="162"/>
      <c r="O1283" s="162"/>
      <c r="P1283" s="162"/>
      <c r="Q1283" s="17"/>
      <c r="R1283" s="162"/>
      <c r="S1283" s="162"/>
      <c r="T1283" s="162"/>
      <c r="U1283" s="17"/>
      <c r="V1283" s="17"/>
      <c r="W1283" s="17"/>
    </row>
    <row r="1284" spans="1:23" x14ac:dyDescent="0.25">
      <c r="A1284" s="160"/>
      <c r="B1284" s="161"/>
      <c r="C1284" s="162"/>
      <c r="D1284" s="162"/>
      <c r="E1284" s="162"/>
      <c r="F1284" s="162"/>
      <c r="G1284" s="162"/>
      <c r="H1284" s="162"/>
      <c r="I1284" s="162"/>
      <c r="J1284" s="162"/>
      <c r="K1284" s="162"/>
      <c r="L1284" s="162"/>
      <c r="M1284" s="162"/>
      <c r="N1284" s="162"/>
      <c r="O1284" s="162"/>
      <c r="P1284" s="162"/>
      <c r="Q1284" s="17"/>
      <c r="R1284" s="162"/>
      <c r="S1284" s="162"/>
      <c r="T1284" s="162"/>
      <c r="U1284" s="17"/>
      <c r="V1284" s="17"/>
      <c r="W1284" s="17"/>
    </row>
    <row r="1285" spans="1:23" x14ac:dyDescent="0.25">
      <c r="A1285" s="160"/>
      <c r="B1285" s="161"/>
      <c r="C1285" s="162"/>
      <c r="D1285" s="162"/>
      <c r="E1285" s="162"/>
      <c r="F1285" s="162"/>
      <c r="G1285" s="162"/>
      <c r="H1285" s="162"/>
      <c r="I1285" s="162"/>
      <c r="J1285" s="162"/>
      <c r="K1285" s="162"/>
      <c r="L1285" s="162"/>
      <c r="M1285" s="162"/>
      <c r="N1285" s="162"/>
      <c r="O1285" s="162"/>
      <c r="P1285" s="162"/>
      <c r="Q1285" s="17"/>
      <c r="R1285" s="162"/>
      <c r="S1285" s="162"/>
      <c r="T1285" s="162"/>
      <c r="U1285" s="17"/>
      <c r="V1285" s="17"/>
      <c r="W1285" s="17"/>
    </row>
    <row r="1286" spans="1:23" x14ac:dyDescent="0.25">
      <c r="A1286" s="160"/>
      <c r="B1286" s="161"/>
      <c r="C1286" s="162"/>
      <c r="D1286" s="162"/>
      <c r="E1286" s="162"/>
      <c r="F1286" s="162"/>
      <c r="G1286" s="162"/>
      <c r="H1286" s="162"/>
      <c r="I1286" s="162"/>
      <c r="J1286" s="162"/>
      <c r="K1286" s="162"/>
      <c r="L1286" s="162"/>
      <c r="M1286" s="162"/>
      <c r="N1286" s="162"/>
      <c r="O1286" s="162"/>
      <c r="P1286" s="162"/>
      <c r="Q1286" s="17"/>
      <c r="R1286" s="162"/>
      <c r="S1286" s="162"/>
      <c r="T1286" s="162"/>
      <c r="U1286" s="17"/>
      <c r="V1286" s="17"/>
      <c r="W1286" s="17"/>
    </row>
    <row r="1287" spans="1:23" x14ac:dyDescent="0.25">
      <c r="A1287" s="160"/>
      <c r="B1287" s="161"/>
      <c r="C1287" s="162"/>
      <c r="D1287" s="162"/>
      <c r="E1287" s="162"/>
      <c r="F1287" s="162"/>
      <c r="G1287" s="162"/>
      <c r="H1287" s="162"/>
      <c r="I1287" s="162"/>
      <c r="J1287" s="162"/>
      <c r="K1287" s="162"/>
      <c r="L1287" s="162"/>
      <c r="M1287" s="162"/>
      <c r="N1287" s="162"/>
      <c r="O1287" s="162"/>
      <c r="P1287" s="162"/>
      <c r="Q1287" s="17"/>
      <c r="R1287" s="162"/>
      <c r="S1287" s="162"/>
      <c r="T1287" s="162"/>
      <c r="U1287" s="17"/>
      <c r="V1287" s="17"/>
      <c r="W1287" s="17"/>
    </row>
    <row r="1288" spans="1:23" x14ac:dyDescent="0.25">
      <c r="A1288" s="160"/>
      <c r="B1288" s="161"/>
      <c r="C1288" s="162"/>
      <c r="D1288" s="162"/>
      <c r="E1288" s="162"/>
      <c r="F1288" s="162"/>
      <c r="G1288" s="162"/>
      <c r="H1288" s="162"/>
      <c r="I1288" s="162"/>
      <c r="J1288" s="162"/>
      <c r="K1288" s="162"/>
      <c r="L1288" s="162"/>
      <c r="M1288" s="162"/>
      <c r="N1288" s="162"/>
      <c r="O1288" s="162"/>
      <c r="P1288" s="162"/>
      <c r="Q1288" s="17"/>
      <c r="R1288" s="162"/>
      <c r="S1288" s="162"/>
      <c r="T1288" s="162"/>
      <c r="U1288" s="17"/>
      <c r="V1288" s="17"/>
      <c r="W1288" s="17"/>
    </row>
    <row r="1289" spans="1:23" x14ac:dyDescent="0.25">
      <c r="A1289" s="160"/>
      <c r="B1289" s="161"/>
      <c r="C1289" s="162"/>
      <c r="D1289" s="162"/>
      <c r="E1289" s="162"/>
      <c r="F1289" s="162"/>
      <c r="G1289" s="162"/>
      <c r="H1289" s="162"/>
      <c r="I1289" s="162"/>
      <c r="J1289" s="162"/>
      <c r="K1289" s="162"/>
      <c r="L1289" s="162"/>
      <c r="M1289" s="162"/>
      <c r="N1289" s="162"/>
      <c r="O1289" s="162"/>
      <c r="P1289" s="162"/>
      <c r="Q1289" s="17"/>
      <c r="R1289" s="162"/>
      <c r="S1289" s="162"/>
      <c r="T1289" s="162"/>
      <c r="U1289" s="17"/>
      <c r="V1289" s="17"/>
      <c r="W1289" s="17"/>
    </row>
    <row r="1290" spans="1:23" x14ac:dyDescent="0.25">
      <c r="A1290" s="160"/>
      <c r="B1290" s="161"/>
      <c r="C1290" s="162"/>
      <c r="D1290" s="162"/>
      <c r="E1290" s="162"/>
      <c r="F1290" s="162"/>
      <c r="G1290" s="162"/>
      <c r="H1290" s="162"/>
      <c r="I1290" s="162"/>
      <c r="J1290" s="162"/>
      <c r="K1290" s="162"/>
      <c r="L1290" s="162"/>
      <c r="M1290" s="162"/>
      <c r="N1290" s="162"/>
      <c r="O1290" s="162"/>
      <c r="P1290" s="162"/>
      <c r="Q1290" s="17"/>
      <c r="R1290" s="162"/>
      <c r="S1290" s="162"/>
      <c r="T1290" s="162"/>
      <c r="U1290" s="17"/>
      <c r="V1290" s="17"/>
      <c r="W1290" s="17"/>
    </row>
    <row r="1291" spans="1:23" x14ac:dyDescent="0.25">
      <c r="A1291" s="160"/>
      <c r="B1291" s="161"/>
      <c r="C1291" s="162"/>
      <c r="D1291" s="162"/>
      <c r="E1291" s="162"/>
      <c r="F1291" s="162"/>
      <c r="G1291" s="162"/>
      <c r="H1291" s="162"/>
      <c r="I1291" s="162"/>
      <c r="J1291" s="162"/>
      <c r="K1291" s="162"/>
      <c r="L1291" s="162"/>
      <c r="M1291" s="162"/>
      <c r="N1291" s="162"/>
      <c r="O1291" s="162"/>
      <c r="P1291" s="162"/>
      <c r="Q1291" s="17"/>
      <c r="R1291" s="162"/>
      <c r="S1291" s="162"/>
      <c r="T1291" s="162"/>
      <c r="U1291" s="17"/>
      <c r="V1291" s="17"/>
      <c r="W1291" s="17"/>
    </row>
    <row r="1292" spans="1:23" x14ac:dyDescent="0.25">
      <c r="A1292" s="160"/>
      <c r="B1292" s="161"/>
      <c r="C1292" s="162"/>
      <c r="D1292" s="162"/>
      <c r="E1292" s="162"/>
      <c r="F1292" s="162"/>
      <c r="G1292" s="162"/>
      <c r="H1292" s="162"/>
      <c r="I1292" s="162"/>
      <c r="J1292" s="162"/>
      <c r="K1292" s="162"/>
      <c r="L1292" s="162"/>
      <c r="M1292" s="162"/>
      <c r="N1292" s="162"/>
      <c r="O1292" s="162"/>
      <c r="P1292" s="162"/>
      <c r="Q1292" s="17"/>
      <c r="R1292" s="162"/>
      <c r="S1292" s="162"/>
      <c r="T1292" s="162"/>
      <c r="U1292" s="17"/>
      <c r="V1292" s="17"/>
      <c r="W1292" s="17"/>
    </row>
    <row r="1293" spans="1:23" x14ac:dyDescent="0.25">
      <c r="A1293" s="160"/>
      <c r="B1293" s="161"/>
      <c r="C1293" s="162"/>
      <c r="D1293" s="162"/>
      <c r="E1293" s="162"/>
      <c r="F1293" s="162"/>
      <c r="G1293" s="162"/>
      <c r="H1293" s="162"/>
      <c r="I1293" s="162"/>
      <c r="J1293" s="162"/>
      <c r="K1293" s="162"/>
      <c r="L1293" s="162"/>
      <c r="M1293" s="162"/>
      <c r="N1293" s="162"/>
      <c r="O1293" s="162"/>
      <c r="P1293" s="162"/>
      <c r="Q1293" s="17"/>
      <c r="R1293" s="162"/>
      <c r="S1293" s="162"/>
      <c r="T1293" s="162"/>
      <c r="U1293" s="17"/>
      <c r="V1293" s="17"/>
      <c r="W1293" s="17"/>
    </row>
    <row r="1294" spans="1:23" x14ac:dyDescent="0.25">
      <c r="A1294" s="160"/>
      <c r="B1294" s="161"/>
      <c r="C1294" s="162"/>
      <c r="D1294" s="162"/>
      <c r="E1294" s="162"/>
      <c r="F1294" s="162"/>
      <c r="G1294" s="162"/>
      <c r="H1294" s="162"/>
      <c r="I1294" s="162"/>
      <c r="J1294" s="162"/>
      <c r="K1294" s="162"/>
      <c r="L1294" s="162"/>
      <c r="M1294" s="162"/>
      <c r="N1294" s="162"/>
      <c r="O1294" s="162"/>
      <c r="P1294" s="162"/>
      <c r="Q1294" s="17"/>
      <c r="R1294" s="162"/>
      <c r="S1294" s="162"/>
      <c r="T1294" s="162"/>
      <c r="U1294" s="17"/>
      <c r="V1294" s="17"/>
      <c r="W1294" s="17"/>
    </row>
    <row r="1295" spans="1:23" x14ac:dyDescent="0.25">
      <c r="A1295" s="160"/>
      <c r="B1295" s="161"/>
      <c r="C1295" s="162"/>
      <c r="D1295" s="162"/>
      <c r="E1295" s="162"/>
      <c r="F1295" s="162"/>
      <c r="G1295" s="162"/>
      <c r="H1295" s="162"/>
      <c r="I1295" s="162"/>
      <c r="J1295" s="162"/>
      <c r="K1295" s="162"/>
      <c r="L1295" s="162"/>
      <c r="M1295" s="162"/>
      <c r="N1295" s="162"/>
      <c r="O1295" s="162"/>
      <c r="P1295" s="162"/>
      <c r="Q1295" s="17"/>
      <c r="R1295" s="162"/>
      <c r="S1295" s="162"/>
      <c r="T1295" s="162"/>
      <c r="U1295" s="17"/>
      <c r="V1295" s="17"/>
      <c r="W1295" s="17"/>
    </row>
    <row r="1296" spans="1:23" x14ac:dyDescent="0.25">
      <c r="A1296" s="160"/>
      <c r="B1296" s="161"/>
      <c r="C1296" s="162"/>
      <c r="D1296" s="162"/>
      <c r="E1296" s="162"/>
      <c r="F1296" s="162"/>
      <c r="G1296" s="162"/>
      <c r="H1296" s="162"/>
      <c r="I1296" s="162"/>
      <c r="J1296" s="162"/>
      <c r="K1296" s="162"/>
      <c r="L1296" s="162"/>
      <c r="M1296" s="162"/>
      <c r="N1296" s="162"/>
      <c r="O1296" s="162"/>
      <c r="P1296" s="162"/>
      <c r="Q1296" s="17"/>
      <c r="R1296" s="162"/>
      <c r="S1296" s="162"/>
      <c r="T1296" s="162"/>
      <c r="U1296" s="17"/>
      <c r="V1296" s="17"/>
      <c r="W1296" s="17"/>
    </row>
    <row r="1297" spans="1:23" x14ac:dyDescent="0.25">
      <c r="A1297" s="160"/>
      <c r="B1297" s="161"/>
      <c r="C1297" s="162"/>
      <c r="D1297" s="162"/>
      <c r="E1297" s="162"/>
      <c r="F1297" s="162"/>
      <c r="G1297" s="162"/>
      <c r="H1297" s="162"/>
      <c r="I1297" s="162"/>
      <c r="J1297" s="162"/>
      <c r="K1297" s="162"/>
      <c r="L1297" s="162"/>
      <c r="M1297" s="162"/>
      <c r="N1297" s="162"/>
      <c r="O1297" s="162"/>
      <c r="P1297" s="162"/>
      <c r="Q1297" s="17"/>
      <c r="R1297" s="162"/>
      <c r="S1297" s="162"/>
      <c r="T1297" s="162"/>
      <c r="U1297" s="17"/>
      <c r="V1297" s="17"/>
      <c r="W1297" s="17"/>
    </row>
    <row r="1298" spans="1:23" x14ac:dyDescent="0.25">
      <c r="A1298" s="160"/>
      <c r="B1298" s="161"/>
      <c r="C1298" s="162"/>
      <c r="D1298" s="162"/>
      <c r="E1298" s="162"/>
      <c r="F1298" s="162"/>
      <c r="G1298" s="162"/>
      <c r="H1298" s="162"/>
      <c r="I1298" s="162"/>
      <c r="J1298" s="162"/>
      <c r="K1298" s="162"/>
      <c r="L1298" s="162"/>
      <c r="M1298" s="162"/>
      <c r="N1298" s="162"/>
      <c r="O1298" s="162"/>
      <c r="P1298" s="162"/>
      <c r="Q1298" s="17"/>
      <c r="R1298" s="162"/>
      <c r="S1298" s="162"/>
      <c r="T1298" s="162"/>
      <c r="U1298" s="17"/>
      <c r="V1298" s="17"/>
      <c r="W1298" s="17"/>
    </row>
    <row r="1299" spans="1:23" x14ac:dyDescent="0.25">
      <c r="A1299" s="160"/>
      <c r="B1299" s="161"/>
      <c r="C1299" s="162"/>
      <c r="D1299" s="162"/>
      <c r="E1299" s="162"/>
      <c r="F1299" s="162"/>
      <c r="G1299" s="162"/>
      <c r="H1299" s="162"/>
      <c r="I1299" s="162"/>
      <c r="J1299" s="162"/>
      <c r="K1299" s="162"/>
      <c r="L1299" s="162"/>
      <c r="M1299" s="162"/>
      <c r="N1299" s="162"/>
      <c r="O1299" s="162"/>
      <c r="P1299" s="162"/>
      <c r="Q1299" s="17"/>
      <c r="R1299" s="162"/>
      <c r="S1299" s="162"/>
      <c r="T1299" s="162"/>
      <c r="U1299" s="17"/>
      <c r="V1299" s="17"/>
      <c r="W1299" s="17"/>
    </row>
    <row r="1300" spans="1:23" x14ac:dyDescent="0.25">
      <c r="A1300" s="160"/>
      <c r="B1300" s="161"/>
      <c r="C1300" s="162"/>
      <c r="D1300" s="162"/>
      <c r="E1300" s="162"/>
      <c r="F1300" s="162"/>
      <c r="G1300" s="162"/>
      <c r="H1300" s="162"/>
      <c r="I1300" s="162"/>
      <c r="J1300" s="162"/>
      <c r="K1300" s="162"/>
      <c r="L1300" s="162"/>
      <c r="M1300" s="162"/>
      <c r="N1300" s="162"/>
      <c r="O1300" s="162"/>
      <c r="P1300" s="162"/>
      <c r="Q1300" s="17"/>
      <c r="R1300" s="162"/>
      <c r="S1300" s="162"/>
      <c r="T1300" s="162"/>
      <c r="U1300" s="17"/>
      <c r="V1300" s="17"/>
      <c r="W1300" s="17"/>
    </row>
    <row r="1301" spans="1:23" x14ac:dyDescent="0.25">
      <c r="A1301" s="160"/>
      <c r="B1301" s="161"/>
      <c r="C1301" s="162"/>
      <c r="D1301" s="162"/>
      <c r="E1301" s="162"/>
      <c r="F1301" s="162"/>
      <c r="G1301" s="162"/>
      <c r="H1301" s="162"/>
      <c r="I1301" s="162"/>
      <c r="J1301" s="162"/>
      <c r="K1301" s="162"/>
      <c r="L1301" s="162"/>
      <c r="M1301" s="162"/>
      <c r="N1301" s="162"/>
      <c r="O1301" s="162"/>
      <c r="P1301" s="162"/>
      <c r="Q1301" s="17"/>
      <c r="R1301" s="162"/>
      <c r="S1301" s="162"/>
      <c r="T1301" s="162"/>
      <c r="U1301" s="17"/>
      <c r="V1301" s="17"/>
      <c r="W1301" s="17"/>
    </row>
    <row r="1302" spans="1:23" x14ac:dyDescent="0.25">
      <c r="A1302" s="160"/>
      <c r="B1302" s="161"/>
      <c r="C1302" s="162"/>
      <c r="D1302" s="162"/>
      <c r="E1302" s="162"/>
      <c r="F1302" s="162"/>
      <c r="G1302" s="162"/>
      <c r="H1302" s="162"/>
      <c r="I1302" s="162"/>
      <c r="J1302" s="162"/>
      <c r="K1302" s="162"/>
      <c r="L1302" s="162"/>
      <c r="M1302" s="162"/>
      <c r="N1302" s="162"/>
      <c r="O1302" s="162"/>
      <c r="P1302" s="162"/>
      <c r="Q1302" s="17"/>
      <c r="R1302" s="162"/>
      <c r="S1302" s="162"/>
      <c r="T1302" s="162"/>
      <c r="U1302" s="17"/>
      <c r="V1302" s="17"/>
      <c r="W1302" s="17"/>
    </row>
    <row r="1303" spans="1:23" x14ac:dyDescent="0.25">
      <c r="A1303" s="160"/>
      <c r="B1303" s="161"/>
      <c r="C1303" s="162"/>
      <c r="D1303" s="162"/>
      <c r="E1303" s="162"/>
      <c r="F1303" s="162"/>
      <c r="G1303" s="162"/>
      <c r="H1303" s="162"/>
      <c r="I1303" s="162"/>
      <c r="J1303" s="162"/>
      <c r="K1303" s="162"/>
      <c r="L1303" s="162"/>
      <c r="M1303" s="162"/>
      <c r="N1303" s="162"/>
      <c r="O1303" s="162"/>
      <c r="P1303" s="162"/>
      <c r="Q1303" s="17"/>
      <c r="R1303" s="162"/>
      <c r="S1303" s="162"/>
      <c r="T1303" s="162"/>
      <c r="U1303" s="17"/>
      <c r="V1303" s="17"/>
      <c r="W1303" s="17"/>
    </row>
    <row r="1304" spans="1:23" x14ac:dyDescent="0.25">
      <c r="A1304" s="160"/>
      <c r="B1304" s="161"/>
      <c r="C1304" s="162"/>
      <c r="D1304" s="162"/>
      <c r="E1304" s="162"/>
      <c r="F1304" s="162"/>
      <c r="G1304" s="162"/>
      <c r="H1304" s="162"/>
      <c r="I1304" s="162"/>
      <c r="J1304" s="162"/>
      <c r="K1304" s="162"/>
      <c r="L1304" s="162"/>
      <c r="M1304" s="162"/>
      <c r="N1304" s="162"/>
      <c r="O1304" s="162"/>
      <c r="P1304" s="162"/>
      <c r="Q1304" s="17"/>
      <c r="R1304" s="162"/>
      <c r="S1304" s="162"/>
      <c r="T1304" s="162"/>
      <c r="U1304" s="17"/>
      <c r="V1304" s="17"/>
      <c r="W1304" s="17"/>
    </row>
    <row r="1305" spans="1:23" x14ac:dyDescent="0.25">
      <c r="A1305" s="160"/>
      <c r="B1305" s="161"/>
      <c r="C1305" s="162"/>
      <c r="D1305" s="162"/>
      <c r="E1305" s="162"/>
      <c r="F1305" s="162"/>
      <c r="G1305" s="162"/>
      <c r="H1305" s="162"/>
      <c r="I1305" s="162"/>
      <c r="J1305" s="162"/>
      <c r="K1305" s="162"/>
      <c r="L1305" s="162"/>
      <c r="M1305" s="162"/>
      <c r="N1305" s="162"/>
      <c r="O1305" s="162"/>
      <c r="P1305" s="162"/>
      <c r="Q1305" s="17"/>
      <c r="R1305" s="162"/>
      <c r="S1305" s="162"/>
      <c r="T1305" s="162"/>
      <c r="U1305" s="17"/>
      <c r="V1305" s="17"/>
      <c r="W1305" s="17"/>
    </row>
    <row r="1306" spans="1:23" x14ac:dyDescent="0.25">
      <c r="A1306" s="160"/>
      <c r="B1306" s="161"/>
      <c r="C1306" s="162"/>
      <c r="D1306" s="162"/>
      <c r="E1306" s="162"/>
      <c r="F1306" s="162"/>
      <c r="G1306" s="162"/>
      <c r="H1306" s="162"/>
      <c r="I1306" s="162"/>
      <c r="J1306" s="162"/>
      <c r="K1306" s="162"/>
      <c r="L1306" s="162"/>
      <c r="M1306" s="162"/>
      <c r="N1306" s="162"/>
      <c r="O1306" s="162"/>
      <c r="P1306" s="162"/>
      <c r="Q1306" s="17"/>
      <c r="R1306" s="162"/>
      <c r="S1306" s="162"/>
      <c r="T1306" s="162"/>
      <c r="U1306" s="17"/>
      <c r="V1306" s="17"/>
      <c r="W1306" s="17"/>
    </row>
    <row r="1307" spans="1:23" x14ac:dyDescent="0.25">
      <c r="A1307" s="160"/>
      <c r="B1307" s="161"/>
      <c r="C1307" s="162"/>
      <c r="D1307" s="162"/>
      <c r="E1307" s="162"/>
      <c r="F1307" s="162"/>
      <c r="G1307" s="162"/>
      <c r="H1307" s="162"/>
      <c r="I1307" s="162"/>
      <c r="J1307" s="162"/>
      <c r="K1307" s="162"/>
      <c r="L1307" s="162"/>
      <c r="M1307" s="162"/>
      <c r="N1307" s="162"/>
      <c r="O1307" s="162"/>
      <c r="P1307" s="162"/>
      <c r="Q1307" s="17"/>
      <c r="R1307" s="162"/>
      <c r="S1307" s="162"/>
      <c r="T1307" s="162"/>
      <c r="U1307" s="17"/>
      <c r="V1307" s="17"/>
      <c r="W1307" s="17"/>
    </row>
    <row r="1308" spans="1:23" x14ac:dyDescent="0.25">
      <c r="A1308" s="160"/>
      <c r="B1308" s="161"/>
      <c r="C1308" s="162"/>
      <c r="D1308" s="162"/>
      <c r="E1308" s="162"/>
      <c r="F1308" s="162"/>
      <c r="G1308" s="162"/>
      <c r="H1308" s="162"/>
      <c r="I1308" s="162"/>
      <c r="J1308" s="162"/>
      <c r="K1308" s="162"/>
      <c r="L1308" s="162"/>
      <c r="M1308" s="162"/>
      <c r="N1308" s="162"/>
      <c r="O1308" s="162"/>
      <c r="P1308" s="162"/>
      <c r="Q1308" s="17"/>
      <c r="R1308" s="162"/>
      <c r="S1308" s="162"/>
      <c r="T1308" s="162"/>
      <c r="U1308" s="17"/>
      <c r="V1308" s="17"/>
      <c r="W1308" s="17"/>
    </row>
    <row r="1309" spans="1:23" x14ac:dyDescent="0.25">
      <c r="A1309" s="160"/>
      <c r="B1309" s="161"/>
      <c r="C1309" s="162"/>
      <c r="D1309" s="162"/>
      <c r="E1309" s="162"/>
      <c r="F1309" s="162"/>
      <c r="G1309" s="162"/>
      <c r="H1309" s="162"/>
      <c r="I1309" s="162"/>
      <c r="J1309" s="162"/>
      <c r="K1309" s="162"/>
      <c r="L1309" s="162"/>
      <c r="M1309" s="162"/>
      <c r="N1309" s="162"/>
      <c r="O1309" s="162"/>
      <c r="P1309" s="162"/>
      <c r="Q1309" s="17"/>
      <c r="R1309" s="162"/>
      <c r="S1309" s="162"/>
      <c r="T1309" s="162"/>
      <c r="U1309" s="17"/>
      <c r="V1309" s="17"/>
      <c r="W1309" s="17"/>
    </row>
    <row r="1310" spans="1:23" x14ac:dyDescent="0.25">
      <c r="A1310" s="160"/>
      <c r="B1310" s="161"/>
      <c r="C1310" s="162"/>
      <c r="D1310" s="162"/>
      <c r="E1310" s="162"/>
      <c r="F1310" s="162"/>
      <c r="G1310" s="162"/>
      <c r="H1310" s="162"/>
      <c r="I1310" s="162"/>
      <c r="J1310" s="162"/>
      <c r="K1310" s="162"/>
      <c r="L1310" s="162"/>
      <c r="M1310" s="162"/>
      <c r="N1310" s="162"/>
      <c r="O1310" s="162"/>
      <c r="P1310" s="162"/>
      <c r="Q1310" s="17"/>
      <c r="R1310" s="162"/>
      <c r="S1310" s="162"/>
      <c r="T1310" s="162"/>
      <c r="U1310" s="17"/>
      <c r="V1310" s="17"/>
      <c r="W1310" s="17"/>
    </row>
    <row r="1311" spans="1:23" x14ac:dyDescent="0.25">
      <c r="A1311" s="160"/>
      <c r="B1311" s="161"/>
      <c r="C1311" s="162"/>
      <c r="D1311" s="162"/>
      <c r="E1311" s="162"/>
      <c r="F1311" s="162"/>
      <c r="G1311" s="162"/>
      <c r="H1311" s="162"/>
      <c r="I1311" s="162"/>
      <c r="J1311" s="162"/>
      <c r="K1311" s="162"/>
      <c r="L1311" s="162"/>
      <c r="M1311" s="162"/>
      <c r="N1311" s="162"/>
      <c r="O1311" s="162"/>
      <c r="P1311" s="162"/>
      <c r="Q1311" s="17"/>
      <c r="R1311" s="162"/>
      <c r="S1311" s="162"/>
      <c r="T1311" s="162"/>
      <c r="U1311" s="17"/>
      <c r="V1311" s="17"/>
      <c r="W1311" s="17"/>
    </row>
    <row r="1312" spans="1:23" x14ac:dyDescent="0.25">
      <c r="A1312" s="160"/>
      <c r="B1312" s="161"/>
      <c r="C1312" s="162"/>
      <c r="D1312" s="162"/>
      <c r="E1312" s="162"/>
      <c r="F1312" s="162"/>
      <c r="G1312" s="162"/>
      <c r="H1312" s="162"/>
      <c r="I1312" s="162"/>
      <c r="J1312" s="162"/>
      <c r="K1312" s="162"/>
      <c r="L1312" s="162"/>
      <c r="M1312" s="162"/>
      <c r="N1312" s="162"/>
      <c r="O1312" s="162"/>
      <c r="P1312" s="162"/>
      <c r="Q1312" s="17"/>
      <c r="R1312" s="162"/>
      <c r="S1312" s="162"/>
      <c r="T1312" s="162"/>
      <c r="U1312" s="17"/>
      <c r="V1312" s="17"/>
      <c r="W1312" s="17"/>
    </row>
    <row r="1313" spans="1:23" x14ac:dyDescent="0.25">
      <c r="A1313" s="160"/>
      <c r="B1313" s="161"/>
      <c r="C1313" s="162"/>
      <c r="D1313" s="162"/>
      <c r="E1313" s="162"/>
      <c r="F1313" s="162"/>
      <c r="G1313" s="162"/>
      <c r="H1313" s="162"/>
      <c r="I1313" s="162"/>
      <c r="J1313" s="162"/>
      <c r="K1313" s="162"/>
      <c r="L1313" s="162"/>
      <c r="M1313" s="162"/>
      <c r="N1313" s="162"/>
      <c r="O1313" s="162"/>
      <c r="P1313" s="162"/>
      <c r="Q1313" s="17"/>
      <c r="R1313" s="162"/>
      <c r="S1313" s="162"/>
      <c r="T1313" s="162"/>
      <c r="U1313" s="17"/>
      <c r="V1313" s="17"/>
      <c r="W1313" s="17"/>
    </row>
    <row r="1314" spans="1:23" x14ac:dyDescent="0.25">
      <c r="A1314" s="160"/>
      <c r="B1314" s="161"/>
      <c r="C1314" s="162"/>
      <c r="D1314" s="162"/>
      <c r="E1314" s="162"/>
      <c r="F1314" s="162"/>
      <c r="G1314" s="162"/>
      <c r="H1314" s="162"/>
      <c r="I1314" s="162"/>
      <c r="J1314" s="162"/>
      <c r="K1314" s="162"/>
      <c r="L1314" s="162"/>
      <c r="M1314" s="162"/>
      <c r="N1314" s="162"/>
      <c r="O1314" s="162"/>
      <c r="P1314" s="162"/>
      <c r="Q1314" s="17"/>
      <c r="R1314" s="162"/>
      <c r="S1314" s="162"/>
      <c r="T1314" s="162"/>
      <c r="U1314" s="17"/>
      <c r="V1314" s="17"/>
      <c r="W1314" s="17"/>
    </row>
    <row r="1315" spans="1:23" x14ac:dyDescent="0.25">
      <c r="A1315" s="160"/>
      <c r="B1315" s="161"/>
      <c r="C1315" s="162"/>
      <c r="D1315" s="162"/>
      <c r="E1315" s="162"/>
      <c r="F1315" s="162"/>
      <c r="G1315" s="162"/>
      <c r="H1315" s="162"/>
      <c r="I1315" s="162"/>
      <c r="J1315" s="162"/>
      <c r="K1315" s="162"/>
      <c r="L1315" s="162"/>
      <c r="M1315" s="162"/>
      <c r="N1315" s="162"/>
      <c r="O1315" s="162"/>
      <c r="P1315" s="162"/>
      <c r="Q1315" s="17"/>
      <c r="R1315" s="162"/>
      <c r="S1315" s="162"/>
      <c r="T1315" s="162"/>
      <c r="U1315" s="17"/>
      <c r="V1315" s="17"/>
      <c r="W1315" s="17"/>
    </row>
    <row r="1316" spans="1:23" x14ac:dyDescent="0.25">
      <c r="A1316" s="160"/>
      <c r="B1316" s="161"/>
      <c r="C1316" s="162"/>
      <c r="D1316" s="162"/>
      <c r="E1316" s="162"/>
      <c r="F1316" s="162"/>
      <c r="G1316" s="162"/>
      <c r="H1316" s="162"/>
      <c r="I1316" s="162"/>
      <c r="J1316" s="162"/>
      <c r="K1316" s="162"/>
      <c r="L1316" s="162"/>
      <c r="M1316" s="162"/>
      <c r="N1316" s="162"/>
      <c r="O1316" s="162"/>
      <c r="P1316" s="162"/>
      <c r="Q1316" s="17"/>
      <c r="R1316" s="162"/>
      <c r="S1316" s="162"/>
      <c r="T1316" s="162"/>
      <c r="U1316" s="17"/>
      <c r="V1316" s="17"/>
      <c r="W1316" s="17"/>
    </row>
    <row r="1317" spans="1:23" x14ac:dyDescent="0.25">
      <c r="A1317" s="160"/>
      <c r="B1317" s="161"/>
      <c r="C1317" s="162"/>
      <c r="D1317" s="162"/>
      <c r="E1317" s="162"/>
      <c r="F1317" s="162"/>
      <c r="G1317" s="162"/>
      <c r="H1317" s="162"/>
      <c r="I1317" s="162"/>
      <c r="J1317" s="162"/>
      <c r="K1317" s="162"/>
      <c r="L1317" s="162"/>
      <c r="M1317" s="162"/>
      <c r="N1317" s="162"/>
      <c r="O1317" s="162"/>
      <c r="P1317" s="162"/>
      <c r="Q1317" s="17"/>
      <c r="R1317" s="162"/>
      <c r="S1317" s="162"/>
      <c r="T1317" s="162"/>
      <c r="U1317" s="17"/>
      <c r="V1317" s="17"/>
      <c r="W1317" s="17"/>
    </row>
    <row r="1318" spans="1:23" x14ac:dyDescent="0.25">
      <c r="A1318" s="160"/>
      <c r="B1318" s="161"/>
      <c r="C1318" s="162"/>
      <c r="D1318" s="162"/>
      <c r="E1318" s="162"/>
      <c r="F1318" s="162"/>
      <c r="G1318" s="162"/>
      <c r="H1318" s="162"/>
      <c r="I1318" s="162"/>
      <c r="J1318" s="162"/>
      <c r="K1318" s="162"/>
      <c r="L1318" s="162"/>
      <c r="M1318" s="162"/>
      <c r="N1318" s="162"/>
      <c r="O1318" s="162"/>
      <c r="P1318" s="162"/>
      <c r="Q1318" s="17"/>
      <c r="R1318" s="162"/>
      <c r="S1318" s="162"/>
      <c r="T1318" s="162"/>
      <c r="U1318" s="17"/>
      <c r="V1318" s="17"/>
      <c r="W1318" s="17"/>
    </row>
    <row r="1319" spans="1:23" x14ac:dyDescent="0.25">
      <c r="A1319" s="160"/>
      <c r="B1319" s="161"/>
      <c r="C1319" s="162"/>
      <c r="D1319" s="162"/>
      <c r="E1319" s="162"/>
      <c r="F1319" s="162"/>
      <c r="G1319" s="162"/>
      <c r="H1319" s="162"/>
      <c r="I1319" s="162"/>
      <c r="J1319" s="162"/>
      <c r="K1319" s="162"/>
      <c r="L1319" s="162"/>
      <c r="M1319" s="162"/>
      <c r="N1319" s="162"/>
      <c r="O1319" s="162"/>
      <c r="P1319" s="162"/>
      <c r="Q1319" s="17"/>
      <c r="R1319" s="162"/>
      <c r="S1319" s="162"/>
      <c r="T1319" s="162"/>
      <c r="U1319" s="17"/>
      <c r="V1319" s="17"/>
      <c r="W1319" s="17"/>
    </row>
    <row r="1320" spans="1:23" x14ac:dyDescent="0.25">
      <c r="A1320" s="160"/>
      <c r="B1320" s="161"/>
      <c r="C1320" s="162"/>
      <c r="D1320" s="162"/>
      <c r="E1320" s="162"/>
      <c r="F1320" s="162"/>
      <c r="G1320" s="162"/>
      <c r="H1320" s="162"/>
      <c r="I1320" s="162"/>
      <c r="J1320" s="162"/>
      <c r="K1320" s="162"/>
      <c r="L1320" s="162"/>
      <c r="M1320" s="162"/>
      <c r="N1320" s="162"/>
      <c r="O1320" s="162"/>
      <c r="P1320" s="162"/>
      <c r="Q1320" s="17"/>
      <c r="R1320" s="162"/>
      <c r="S1320" s="162"/>
      <c r="T1320" s="162"/>
      <c r="U1320" s="17"/>
      <c r="V1320" s="17"/>
      <c r="W1320" s="17"/>
    </row>
    <row r="1321" spans="1:23" x14ac:dyDescent="0.25">
      <c r="A1321" s="160"/>
      <c r="B1321" s="161"/>
      <c r="C1321" s="162"/>
      <c r="D1321" s="162"/>
      <c r="E1321" s="162"/>
      <c r="F1321" s="162"/>
      <c r="G1321" s="162"/>
      <c r="H1321" s="162"/>
      <c r="I1321" s="162"/>
      <c r="J1321" s="162"/>
      <c r="K1321" s="162"/>
      <c r="L1321" s="162"/>
      <c r="M1321" s="162"/>
      <c r="N1321" s="162"/>
      <c r="O1321" s="162"/>
      <c r="P1321" s="162"/>
      <c r="Q1321" s="17"/>
      <c r="R1321" s="162"/>
      <c r="S1321" s="162"/>
      <c r="T1321" s="162"/>
      <c r="U1321" s="17"/>
      <c r="V1321" s="17"/>
      <c r="W1321" s="17"/>
    </row>
    <row r="1322" spans="1:23" x14ac:dyDescent="0.25">
      <c r="A1322" s="160"/>
      <c r="B1322" s="161"/>
      <c r="C1322" s="162"/>
      <c r="D1322" s="162"/>
      <c r="E1322" s="162"/>
      <c r="F1322" s="162"/>
      <c r="G1322" s="162"/>
      <c r="H1322" s="162"/>
      <c r="I1322" s="162"/>
      <c r="J1322" s="162"/>
      <c r="K1322" s="162"/>
      <c r="L1322" s="162"/>
      <c r="M1322" s="162"/>
      <c r="N1322" s="162"/>
      <c r="O1322" s="162"/>
      <c r="P1322" s="162"/>
      <c r="Q1322" s="17"/>
      <c r="R1322" s="162"/>
      <c r="S1322" s="162"/>
      <c r="T1322" s="162"/>
      <c r="U1322" s="17"/>
      <c r="V1322" s="17"/>
      <c r="W1322" s="17"/>
    </row>
    <row r="1323" spans="1:23" x14ac:dyDescent="0.25">
      <c r="A1323" s="160"/>
      <c r="B1323" s="161"/>
      <c r="C1323" s="162"/>
      <c r="D1323" s="162"/>
      <c r="E1323" s="162"/>
      <c r="F1323" s="162"/>
      <c r="G1323" s="162"/>
      <c r="H1323" s="162"/>
      <c r="I1323" s="162"/>
      <c r="J1323" s="162"/>
      <c r="K1323" s="162"/>
      <c r="L1323" s="162"/>
      <c r="M1323" s="162"/>
      <c r="N1323" s="162"/>
      <c r="O1323" s="162"/>
      <c r="P1323" s="162"/>
      <c r="Q1323" s="17"/>
      <c r="R1323" s="162"/>
      <c r="S1323" s="162"/>
      <c r="T1323" s="162"/>
      <c r="U1323" s="17"/>
      <c r="V1323" s="17"/>
      <c r="W1323" s="17"/>
    </row>
    <row r="1324" spans="1:23" x14ac:dyDescent="0.25">
      <c r="A1324" s="160"/>
      <c r="B1324" s="161"/>
      <c r="C1324" s="162"/>
      <c r="D1324" s="162"/>
      <c r="E1324" s="162"/>
      <c r="F1324" s="162"/>
      <c r="G1324" s="162"/>
      <c r="H1324" s="162"/>
      <c r="I1324" s="162"/>
      <c r="J1324" s="162"/>
      <c r="K1324" s="162"/>
      <c r="L1324" s="162"/>
      <c r="M1324" s="162"/>
      <c r="N1324" s="162"/>
      <c r="O1324" s="162"/>
      <c r="P1324" s="162"/>
      <c r="Q1324" s="17"/>
      <c r="R1324" s="162"/>
      <c r="S1324" s="162"/>
      <c r="T1324" s="162"/>
      <c r="U1324" s="17"/>
      <c r="V1324" s="17"/>
      <c r="W1324" s="17"/>
    </row>
    <row r="1325" spans="1:23" x14ac:dyDescent="0.25">
      <c r="A1325" s="160"/>
      <c r="B1325" s="161"/>
      <c r="C1325" s="162"/>
      <c r="D1325" s="162"/>
      <c r="E1325" s="162"/>
      <c r="F1325" s="162"/>
      <c r="G1325" s="162"/>
      <c r="H1325" s="162"/>
      <c r="I1325" s="162"/>
      <c r="J1325" s="162"/>
      <c r="K1325" s="162"/>
      <c r="L1325" s="162"/>
      <c r="M1325" s="162"/>
      <c r="N1325" s="162"/>
      <c r="O1325" s="162"/>
      <c r="P1325" s="162"/>
      <c r="Q1325" s="17"/>
      <c r="R1325" s="162"/>
      <c r="S1325" s="162"/>
      <c r="T1325" s="162"/>
      <c r="U1325" s="17"/>
      <c r="V1325" s="17"/>
      <c r="W1325" s="17"/>
    </row>
    <row r="1326" spans="1:23" x14ac:dyDescent="0.25">
      <c r="A1326" s="160"/>
      <c r="B1326" s="161"/>
      <c r="C1326" s="162"/>
      <c r="D1326" s="162"/>
      <c r="E1326" s="162"/>
      <c r="F1326" s="162"/>
      <c r="G1326" s="162"/>
      <c r="H1326" s="162"/>
      <c r="I1326" s="162"/>
      <c r="J1326" s="162"/>
      <c r="K1326" s="162"/>
      <c r="L1326" s="162"/>
      <c r="M1326" s="162"/>
      <c r="N1326" s="162"/>
      <c r="O1326" s="162"/>
      <c r="P1326" s="162"/>
      <c r="Q1326" s="17"/>
      <c r="R1326" s="162"/>
      <c r="S1326" s="162"/>
      <c r="T1326" s="162"/>
      <c r="U1326" s="17"/>
      <c r="V1326" s="17"/>
      <c r="W1326" s="17"/>
    </row>
    <row r="1327" spans="1:23" x14ac:dyDescent="0.25">
      <c r="A1327" s="160"/>
      <c r="B1327" s="161"/>
      <c r="C1327" s="162"/>
      <c r="D1327" s="162"/>
      <c r="E1327" s="162"/>
      <c r="F1327" s="162"/>
      <c r="G1327" s="162"/>
      <c r="H1327" s="162"/>
      <c r="I1327" s="162"/>
      <c r="J1327" s="162"/>
      <c r="K1327" s="162"/>
      <c r="L1327" s="162"/>
      <c r="M1327" s="162"/>
      <c r="N1327" s="162"/>
      <c r="O1327" s="162"/>
      <c r="P1327" s="162"/>
      <c r="Q1327" s="17"/>
      <c r="R1327" s="162"/>
      <c r="S1327" s="162"/>
      <c r="T1327" s="162"/>
      <c r="U1327" s="17"/>
      <c r="V1327" s="17"/>
      <c r="W1327" s="17"/>
    </row>
    <row r="1328" spans="1:23" x14ac:dyDescent="0.25">
      <c r="A1328" s="160"/>
      <c r="B1328" s="161"/>
      <c r="C1328" s="162"/>
      <c r="D1328" s="162"/>
      <c r="E1328" s="162"/>
      <c r="F1328" s="162"/>
      <c r="G1328" s="162"/>
      <c r="H1328" s="162"/>
      <c r="I1328" s="162"/>
      <c r="J1328" s="162"/>
      <c r="K1328" s="162"/>
      <c r="L1328" s="162"/>
      <c r="M1328" s="162"/>
      <c r="N1328" s="162"/>
      <c r="O1328" s="162"/>
      <c r="P1328" s="162"/>
      <c r="Q1328" s="17"/>
      <c r="R1328" s="162"/>
      <c r="S1328" s="162"/>
      <c r="T1328" s="162"/>
      <c r="U1328" s="17"/>
      <c r="V1328" s="17"/>
      <c r="W1328" s="17"/>
    </row>
    <row r="1329" spans="1:23" x14ac:dyDescent="0.25">
      <c r="A1329" s="160"/>
      <c r="B1329" s="161"/>
      <c r="C1329" s="162"/>
      <c r="D1329" s="162"/>
      <c r="E1329" s="162"/>
      <c r="F1329" s="162"/>
      <c r="G1329" s="162"/>
      <c r="H1329" s="162"/>
      <c r="I1329" s="162"/>
      <c r="J1329" s="162"/>
      <c r="K1329" s="162"/>
      <c r="L1329" s="162"/>
      <c r="M1329" s="162"/>
      <c r="N1329" s="162"/>
      <c r="O1329" s="162"/>
      <c r="P1329" s="162"/>
      <c r="Q1329" s="17"/>
      <c r="R1329" s="162"/>
      <c r="S1329" s="162"/>
      <c r="T1329" s="162"/>
      <c r="U1329" s="17"/>
      <c r="V1329" s="17"/>
      <c r="W1329" s="17"/>
    </row>
    <row r="1330" spans="1:23" x14ac:dyDescent="0.25">
      <c r="A1330" s="160"/>
      <c r="B1330" s="161"/>
      <c r="C1330" s="162"/>
      <c r="D1330" s="162"/>
      <c r="E1330" s="162"/>
      <c r="F1330" s="162"/>
      <c r="G1330" s="162"/>
      <c r="H1330" s="162"/>
      <c r="I1330" s="162"/>
      <c r="J1330" s="162"/>
      <c r="K1330" s="162"/>
      <c r="L1330" s="162"/>
      <c r="M1330" s="162"/>
      <c r="N1330" s="162"/>
      <c r="O1330" s="162"/>
      <c r="P1330" s="162"/>
      <c r="Q1330" s="17"/>
      <c r="R1330" s="162"/>
      <c r="S1330" s="162"/>
      <c r="T1330" s="162"/>
      <c r="U1330" s="17"/>
      <c r="V1330" s="17"/>
      <c r="W1330" s="17"/>
    </row>
    <row r="1331" spans="1:23" x14ac:dyDescent="0.25">
      <c r="A1331" s="160"/>
      <c r="B1331" s="161"/>
      <c r="C1331" s="162"/>
      <c r="D1331" s="162"/>
      <c r="E1331" s="162"/>
      <c r="F1331" s="162"/>
      <c r="G1331" s="162"/>
      <c r="H1331" s="162"/>
      <c r="I1331" s="162"/>
      <c r="J1331" s="162"/>
      <c r="K1331" s="162"/>
      <c r="L1331" s="162"/>
      <c r="M1331" s="162"/>
      <c r="N1331" s="162"/>
      <c r="O1331" s="162"/>
      <c r="P1331" s="162"/>
      <c r="Q1331" s="17"/>
      <c r="R1331" s="162"/>
      <c r="S1331" s="162"/>
      <c r="T1331" s="162"/>
      <c r="U1331" s="17"/>
      <c r="V1331" s="17"/>
      <c r="W1331" s="17"/>
    </row>
    <row r="1332" spans="1:23" x14ac:dyDescent="0.25">
      <c r="A1332" s="160"/>
      <c r="B1332" s="161"/>
      <c r="C1332" s="162"/>
      <c r="D1332" s="162"/>
      <c r="E1332" s="162"/>
      <c r="F1332" s="162"/>
      <c r="G1332" s="162"/>
      <c r="H1332" s="162"/>
      <c r="I1332" s="162"/>
      <c r="J1332" s="162"/>
      <c r="K1332" s="162"/>
      <c r="L1332" s="162"/>
      <c r="M1332" s="162"/>
      <c r="N1332" s="162"/>
      <c r="O1332" s="162"/>
      <c r="P1332" s="162"/>
      <c r="Q1332" s="17"/>
      <c r="R1332" s="162"/>
      <c r="S1332" s="162"/>
      <c r="T1332" s="162"/>
      <c r="U1332" s="17"/>
      <c r="V1332" s="17"/>
      <c r="W1332" s="17"/>
    </row>
    <row r="1333" spans="1:23" x14ac:dyDescent="0.25">
      <c r="A1333" s="160"/>
      <c r="B1333" s="161"/>
      <c r="C1333" s="162"/>
      <c r="D1333" s="162"/>
      <c r="E1333" s="162"/>
      <c r="F1333" s="162"/>
      <c r="G1333" s="162"/>
      <c r="H1333" s="162"/>
      <c r="I1333" s="162"/>
      <c r="J1333" s="162"/>
      <c r="K1333" s="162"/>
      <c r="L1333" s="162"/>
      <c r="M1333" s="162"/>
      <c r="N1333" s="162"/>
      <c r="O1333" s="162"/>
      <c r="P1333" s="162"/>
      <c r="Q1333" s="17"/>
      <c r="R1333" s="162"/>
      <c r="S1333" s="162"/>
      <c r="T1333" s="162"/>
      <c r="U1333" s="17"/>
      <c r="V1333" s="17"/>
      <c r="W1333" s="17"/>
    </row>
    <row r="1334" spans="1:23" x14ac:dyDescent="0.25">
      <c r="A1334" s="160"/>
      <c r="B1334" s="161"/>
      <c r="C1334" s="162"/>
      <c r="D1334" s="162"/>
      <c r="E1334" s="162"/>
      <c r="F1334" s="162"/>
      <c r="G1334" s="162"/>
      <c r="H1334" s="162"/>
      <c r="I1334" s="162"/>
      <c r="J1334" s="162"/>
      <c r="K1334" s="162"/>
      <c r="L1334" s="162"/>
      <c r="M1334" s="162"/>
      <c r="N1334" s="162"/>
      <c r="O1334" s="162"/>
      <c r="P1334" s="162"/>
      <c r="Q1334" s="17"/>
      <c r="R1334" s="162"/>
      <c r="S1334" s="162"/>
      <c r="T1334" s="162"/>
      <c r="U1334" s="17"/>
      <c r="V1334" s="17"/>
      <c r="W1334" s="17"/>
    </row>
    <row r="1335" spans="1:23" x14ac:dyDescent="0.25">
      <c r="A1335" s="160"/>
      <c r="B1335" s="161"/>
      <c r="C1335" s="162"/>
      <c r="D1335" s="162"/>
      <c r="E1335" s="162"/>
      <c r="F1335" s="162"/>
      <c r="G1335" s="162"/>
      <c r="H1335" s="162"/>
      <c r="I1335" s="162"/>
      <c r="J1335" s="162"/>
      <c r="K1335" s="162"/>
      <c r="L1335" s="162"/>
      <c r="M1335" s="162"/>
      <c r="N1335" s="162"/>
      <c r="O1335" s="162"/>
      <c r="P1335" s="162"/>
      <c r="Q1335" s="17"/>
      <c r="R1335" s="162"/>
      <c r="S1335" s="162"/>
      <c r="T1335" s="162"/>
      <c r="U1335" s="17"/>
      <c r="V1335" s="17"/>
      <c r="W1335" s="17"/>
    </row>
    <row r="1336" spans="1:23" x14ac:dyDescent="0.25">
      <c r="A1336" s="160"/>
      <c r="B1336" s="161"/>
      <c r="C1336" s="162"/>
      <c r="D1336" s="162"/>
      <c r="E1336" s="162"/>
      <c r="F1336" s="162"/>
      <c r="G1336" s="162"/>
      <c r="H1336" s="162"/>
      <c r="I1336" s="162"/>
      <c r="J1336" s="162"/>
      <c r="K1336" s="162"/>
      <c r="L1336" s="162"/>
      <c r="M1336" s="162"/>
      <c r="N1336" s="162"/>
      <c r="O1336" s="162"/>
      <c r="P1336" s="162"/>
      <c r="Q1336" s="17"/>
      <c r="R1336" s="162"/>
      <c r="S1336" s="162"/>
      <c r="T1336" s="162"/>
      <c r="U1336" s="17"/>
      <c r="V1336" s="17"/>
      <c r="W1336" s="17"/>
    </row>
    <row r="1337" spans="1:23" x14ac:dyDescent="0.25">
      <c r="A1337" s="160"/>
      <c r="B1337" s="161"/>
      <c r="C1337" s="162"/>
      <c r="D1337" s="162"/>
      <c r="E1337" s="162"/>
      <c r="F1337" s="162"/>
      <c r="G1337" s="162"/>
      <c r="H1337" s="162"/>
      <c r="I1337" s="162"/>
      <c r="J1337" s="162"/>
      <c r="K1337" s="162"/>
      <c r="L1337" s="162"/>
      <c r="M1337" s="162"/>
      <c r="N1337" s="162"/>
      <c r="O1337" s="162"/>
      <c r="P1337" s="162"/>
      <c r="Q1337" s="17"/>
      <c r="R1337" s="162"/>
      <c r="S1337" s="162"/>
      <c r="T1337" s="162"/>
      <c r="U1337" s="17"/>
      <c r="V1337" s="17"/>
      <c r="W1337" s="17"/>
    </row>
    <row r="1338" spans="1:23" x14ac:dyDescent="0.25">
      <c r="A1338" s="160"/>
      <c r="B1338" s="161"/>
      <c r="C1338" s="162"/>
      <c r="D1338" s="162"/>
      <c r="E1338" s="162"/>
      <c r="F1338" s="162"/>
      <c r="G1338" s="162"/>
      <c r="H1338" s="162"/>
      <c r="I1338" s="162"/>
      <c r="J1338" s="162"/>
      <c r="K1338" s="162"/>
      <c r="L1338" s="162"/>
      <c r="M1338" s="162"/>
      <c r="N1338" s="162"/>
      <c r="O1338" s="162"/>
      <c r="P1338" s="162"/>
      <c r="Q1338" s="17"/>
      <c r="R1338" s="162"/>
      <c r="S1338" s="162"/>
      <c r="T1338" s="162"/>
      <c r="U1338" s="17"/>
      <c r="V1338" s="17"/>
      <c r="W1338" s="17"/>
    </row>
    <row r="1339" spans="1:23" x14ac:dyDescent="0.25">
      <c r="A1339" s="160"/>
      <c r="B1339" s="161"/>
      <c r="C1339" s="162"/>
      <c r="D1339" s="162"/>
      <c r="E1339" s="162"/>
      <c r="F1339" s="162"/>
      <c r="G1339" s="162"/>
      <c r="H1339" s="162"/>
      <c r="I1339" s="162"/>
      <c r="J1339" s="162"/>
      <c r="K1339" s="162"/>
      <c r="L1339" s="162"/>
      <c r="M1339" s="162"/>
      <c r="N1339" s="162"/>
      <c r="O1339" s="162"/>
      <c r="P1339" s="162"/>
      <c r="Q1339" s="17"/>
      <c r="R1339" s="162"/>
      <c r="S1339" s="162"/>
      <c r="T1339" s="162"/>
      <c r="U1339" s="17"/>
      <c r="V1339" s="17"/>
      <c r="W1339" s="17"/>
    </row>
    <row r="1340" spans="1:23" x14ac:dyDescent="0.25">
      <c r="A1340" s="160"/>
      <c r="B1340" s="161"/>
      <c r="C1340" s="162"/>
      <c r="D1340" s="162"/>
      <c r="E1340" s="162"/>
      <c r="F1340" s="162"/>
      <c r="G1340" s="162"/>
      <c r="H1340" s="162"/>
      <c r="I1340" s="162"/>
      <c r="J1340" s="162"/>
      <c r="K1340" s="162"/>
      <c r="L1340" s="162"/>
      <c r="M1340" s="162"/>
      <c r="N1340" s="162"/>
      <c r="O1340" s="162"/>
      <c r="P1340" s="162"/>
      <c r="Q1340" s="17"/>
      <c r="R1340" s="162"/>
      <c r="S1340" s="162"/>
      <c r="T1340" s="162"/>
      <c r="U1340" s="17"/>
      <c r="V1340" s="17"/>
      <c r="W1340" s="17"/>
    </row>
    <row r="1341" spans="1:23" x14ac:dyDescent="0.25">
      <c r="A1341" s="160"/>
      <c r="B1341" s="161"/>
      <c r="C1341" s="162"/>
      <c r="D1341" s="162"/>
      <c r="E1341" s="162"/>
      <c r="F1341" s="162"/>
      <c r="G1341" s="162"/>
      <c r="H1341" s="162"/>
      <c r="I1341" s="162"/>
      <c r="J1341" s="162"/>
      <c r="K1341" s="162"/>
      <c r="L1341" s="162"/>
      <c r="M1341" s="162"/>
      <c r="N1341" s="162"/>
      <c r="O1341" s="162"/>
      <c r="P1341" s="162"/>
      <c r="Q1341" s="17"/>
      <c r="R1341" s="162"/>
      <c r="S1341" s="162"/>
      <c r="T1341" s="162"/>
      <c r="U1341" s="17"/>
      <c r="V1341" s="17"/>
      <c r="W1341" s="17"/>
    </row>
    <row r="1342" spans="1:23" x14ac:dyDescent="0.25">
      <c r="A1342" s="160"/>
      <c r="B1342" s="161"/>
      <c r="C1342" s="162"/>
      <c r="D1342" s="162"/>
      <c r="E1342" s="162"/>
      <c r="F1342" s="162"/>
      <c r="G1342" s="162"/>
      <c r="H1342" s="162"/>
      <c r="I1342" s="162"/>
      <c r="J1342" s="162"/>
      <c r="K1342" s="162"/>
      <c r="L1342" s="162"/>
      <c r="M1342" s="162"/>
      <c r="N1342" s="162"/>
      <c r="O1342" s="162"/>
      <c r="P1342" s="162"/>
      <c r="Q1342" s="17"/>
      <c r="R1342" s="162"/>
      <c r="S1342" s="162"/>
      <c r="T1342" s="162"/>
      <c r="U1342" s="17"/>
      <c r="V1342" s="17"/>
      <c r="W1342" s="17"/>
    </row>
    <row r="1343" spans="1:23" x14ac:dyDescent="0.25">
      <c r="A1343" s="160"/>
      <c r="B1343" s="161"/>
      <c r="C1343" s="162"/>
      <c r="D1343" s="162"/>
      <c r="E1343" s="162"/>
      <c r="F1343" s="162"/>
      <c r="G1343" s="162"/>
      <c r="H1343" s="162"/>
      <c r="I1343" s="162"/>
      <c r="J1343" s="162"/>
      <c r="K1343" s="162"/>
      <c r="L1343" s="162"/>
      <c r="M1343" s="162"/>
      <c r="N1343" s="162"/>
      <c r="O1343" s="162"/>
      <c r="P1343" s="162"/>
      <c r="Q1343" s="17"/>
      <c r="R1343" s="162"/>
      <c r="S1343" s="162"/>
      <c r="T1343" s="162"/>
      <c r="U1343" s="17"/>
      <c r="V1343" s="17"/>
      <c r="W1343" s="17"/>
    </row>
    <row r="1344" spans="1:23" x14ac:dyDescent="0.25">
      <c r="A1344" s="160"/>
      <c r="B1344" s="161"/>
      <c r="C1344" s="162"/>
      <c r="D1344" s="162"/>
      <c r="E1344" s="162"/>
      <c r="F1344" s="162"/>
      <c r="G1344" s="162"/>
      <c r="H1344" s="162"/>
      <c r="I1344" s="162"/>
      <c r="J1344" s="162"/>
      <c r="K1344" s="162"/>
      <c r="L1344" s="162"/>
      <c r="M1344" s="162"/>
      <c r="N1344" s="162"/>
      <c r="O1344" s="162"/>
      <c r="P1344" s="162"/>
      <c r="Q1344" s="17"/>
      <c r="R1344" s="162"/>
      <c r="S1344" s="162"/>
      <c r="T1344" s="162"/>
      <c r="U1344" s="17"/>
      <c r="V1344" s="17"/>
      <c r="W1344" s="17"/>
    </row>
    <row r="1345" spans="1:23" x14ac:dyDescent="0.25">
      <c r="A1345" s="160"/>
      <c r="B1345" s="161"/>
      <c r="C1345" s="162"/>
      <c r="D1345" s="162"/>
      <c r="E1345" s="162"/>
      <c r="F1345" s="162"/>
      <c r="G1345" s="162"/>
      <c r="H1345" s="162"/>
      <c r="I1345" s="162"/>
      <c r="J1345" s="162"/>
      <c r="K1345" s="162"/>
      <c r="L1345" s="162"/>
      <c r="M1345" s="162"/>
      <c r="N1345" s="162"/>
      <c r="O1345" s="162"/>
      <c r="P1345" s="162"/>
      <c r="Q1345" s="17"/>
      <c r="R1345" s="162"/>
      <c r="S1345" s="162"/>
      <c r="T1345" s="162"/>
      <c r="U1345" s="17"/>
      <c r="V1345" s="17"/>
      <c r="W1345" s="17"/>
    </row>
    <row r="1346" spans="1:23" x14ac:dyDescent="0.25">
      <c r="A1346" s="160"/>
      <c r="B1346" s="161"/>
      <c r="C1346" s="162"/>
      <c r="D1346" s="162"/>
      <c r="E1346" s="162"/>
      <c r="F1346" s="162"/>
      <c r="G1346" s="162"/>
      <c r="H1346" s="162"/>
      <c r="I1346" s="162"/>
      <c r="J1346" s="162"/>
      <c r="K1346" s="162"/>
      <c r="L1346" s="162"/>
      <c r="M1346" s="162"/>
      <c r="N1346" s="162"/>
      <c r="O1346" s="162"/>
      <c r="P1346" s="162"/>
      <c r="Q1346" s="17"/>
      <c r="R1346" s="162"/>
      <c r="S1346" s="162"/>
      <c r="T1346" s="162"/>
      <c r="U1346" s="17"/>
      <c r="V1346" s="17"/>
      <c r="W1346" s="17"/>
    </row>
    <row r="1347" spans="1:23" x14ac:dyDescent="0.25">
      <c r="A1347" s="160"/>
      <c r="B1347" s="161"/>
      <c r="C1347" s="162"/>
      <c r="D1347" s="162"/>
      <c r="E1347" s="162"/>
      <c r="F1347" s="162"/>
      <c r="G1347" s="162"/>
      <c r="H1347" s="162"/>
      <c r="I1347" s="162"/>
      <c r="J1347" s="162"/>
      <c r="K1347" s="162"/>
      <c r="L1347" s="162"/>
      <c r="M1347" s="162"/>
      <c r="N1347" s="162"/>
      <c r="O1347" s="162"/>
      <c r="P1347" s="162"/>
      <c r="Q1347" s="17"/>
      <c r="R1347" s="162"/>
      <c r="S1347" s="162"/>
      <c r="T1347" s="162"/>
      <c r="U1347" s="17"/>
      <c r="V1347" s="17"/>
      <c r="W1347" s="17"/>
    </row>
    <row r="1348" spans="1:23" x14ac:dyDescent="0.25">
      <c r="A1348" s="160"/>
      <c r="B1348" s="161"/>
      <c r="C1348" s="162"/>
      <c r="D1348" s="162"/>
      <c r="E1348" s="162"/>
      <c r="F1348" s="162"/>
      <c r="G1348" s="162"/>
      <c r="H1348" s="162"/>
      <c r="I1348" s="162"/>
      <c r="J1348" s="162"/>
      <c r="K1348" s="162"/>
      <c r="L1348" s="162"/>
      <c r="M1348" s="162"/>
      <c r="N1348" s="162"/>
      <c r="O1348" s="162"/>
      <c r="P1348" s="162"/>
      <c r="Q1348" s="17"/>
      <c r="R1348" s="162"/>
      <c r="S1348" s="162"/>
      <c r="T1348" s="162"/>
      <c r="U1348" s="17"/>
      <c r="V1348" s="17"/>
      <c r="W1348" s="17"/>
    </row>
    <row r="1349" spans="1:23" x14ac:dyDescent="0.25">
      <c r="A1349" s="160"/>
      <c r="B1349" s="161"/>
      <c r="C1349" s="162"/>
      <c r="D1349" s="162"/>
      <c r="E1349" s="162"/>
      <c r="F1349" s="162"/>
      <c r="G1349" s="162"/>
      <c r="H1349" s="162"/>
      <c r="I1349" s="162"/>
      <c r="J1349" s="162"/>
      <c r="K1349" s="162"/>
      <c r="L1349" s="162"/>
      <c r="M1349" s="162"/>
      <c r="N1349" s="162"/>
      <c r="O1349" s="162"/>
      <c r="P1349" s="162"/>
      <c r="Q1349" s="17"/>
      <c r="R1349" s="162"/>
      <c r="S1349" s="162"/>
      <c r="T1349" s="162"/>
      <c r="U1349" s="17"/>
      <c r="V1349" s="17"/>
      <c r="W1349" s="17"/>
    </row>
    <row r="1350" spans="1:23" x14ac:dyDescent="0.25">
      <c r="A1350" s="160"/>
      <c r="B1350" s="161"/>
      <c r="C1350" s="162"/>
      <c r="D1350" s="162"/>
      <c r="E1350" s="162"/>
      <c r="F1350" s="162"/>
      <c r="G1350" s="162"/>
      <c r="H1350" s="162"/>
      <c r="I1350" s="162"/>
      <c r="J1350" s="162"/>
      <c r="K1350" s="162"/>
      <c r="L1350" s="162"/>
      <c r="M1350" s="162"/>
      <c r="N1350" s="162"/>
      <c r="O1350" s="162"/>
      <c r="P1350" s="162"/>
      <c r="Q1350" s="17"/>
      <c r="R1350" s="162"/>
      <c r="S1350" s="162"/>
      <c r="T1350" s="162"/>
      <c r="U1350" s="17"/>
      <c r="V1350" s="17"/>
      <c r="W1350" s="17"/>
    </row>
    <row r="1351" spans="1:23" x14ac:dyDescent="0.25">
      <c r="A1351" s="160"/>
      <c r="B1351" s="161"/>
      <c r="C1351" s="162"/>
      <c r="D1351" s="162"/>
      <c r="E1351" s="162"/>
      <c r="F1351" s="162"/>
      <c r="G1351" s="162"/>
      <c r="H1351" s="162"/>
      <c r="I1351" s="162"/>
      <c r="J1351" s="162"/>
      <c r="K1351" s="162"/>
      <c r="L1351" s="162"/>
      <c r="M1351" s="162"/>
      <c r="N1351" s="162"/>
      <c r="O1351" s="162"/>
      <c r="P1351" s="162"/>
      <c r="Q1351" s="17"/>
      <c r="R1351" s="162"/>
      <c r="S1351" s="162"/>
      <c r="T1351" s="162"/>
      <c r="U1351" s="17"/>
      <c r="V1351" s="17"/>
      <c r="W1351" s="17"/>
    </row>
    <row r="1352" spans="1:23" x14ac:dyDescent="0.25">
      <c r="A1352" s="160"/>
      <c r="B1352" s="161"/>
      <c r="C1352" s="162"/>
      <c r="D1352" s="162"/>
      <c r="E1352" s="162"/>
      <c r="F1352" s="162"/>
      <c r="G1352" s="162"/>
      <c r="H1352" s="162"/>
      <c r="I1352" s="162"/>
      <c r="J1352" s="162"/>
      <c r="K1352" s="162"/>
      <c r="L1352" s="162"/>
      <c r="M1352" s="162"/>
      <c r="N1352" s="162"/>
      <c r="O1352" s="162"/>
      <c r="P1352" s="162"/>
      <c r="Q1352" s="17"/>
      <c r="R1352" s="162"/>
      <c r="S1352" s="162"/>
      <c r="T1352" s="162"/>
      <c r="U1352" s="17"/>
      <c r="V1352" s="17"/>
      <c r="W1352" s="17"/>
    </row>
    <row r="1353" spans="1:23" x14ac:dyDescent="0.25">
      <c r="A1353" s="160"/>
      <c r="B1353" s="161"/>
      <c r="C1353" s="162"/>
      <c r="D1353" s="162"/>
      <c r="E1353" s="162"/>
      <c r="F1353" s="162"/>
      <c r="G1353" s="162"/>
      <c r="H1353" s="162"/>
      <c r="I1353" s="162"/>
      <c r="J1353" s="162"/>
      <c r="K1353" s="162"/>
      <c r="L1353" s="162"/>
      <c r="M1353" s="162"/>
      <c r="N1353" s="162"/>
      <c r="O1353" s="162"/>
      <c r="P1353" s="162"/>
      <c r="Q1353" s="17"/>
      <c r="R1353" s="162"/>
      <c r="S1353" s="162"/>
      <c r="T1353" s="162"/>
      <c r="U1353" s="17"/>
      <c r="V1353" s="17"/>
      <c r="W1353" s="17"/>
    </row>
    <row r="1354" spans="1:23" x14ac:dyDescent="0.25">
      <c r="A1354" s="160"/>
      <c r="B1354" s="161"/>
      <c r="C1354" s="162"/>
      <c r="D1354" s="162"/>
      <c r="E1354" s="162"/>
      <c r="F1354" s="162"/>
      <c r="G1354" s="162"/>
      <c r="H1354" s="162"/>
      <c r="I1354" s="162"/>
      <c r="J1354" s="162"/>
      <c r="K1354" s="162"/>
      <c r="L1354" s="162"/>
      <c r="M1354" s="162"/>
      <c r="N1354" s="162"/>
      <c r="O1354" s="162"/>
      <c r="P1354" s="162"/>
      <c r="Q1354" s="17"/>
      <c r="R1354" s="162"/>
      <c r="S1354" s="162"/>
      <c r="T1354" s="162"/>
      <c r="U1354" s="17"/>
      <c r="V1354" s="17"/>
      <c r="W1354" s="17"/>
    </row>
    <row r="1355" spans="1:23" x14ac:dyDescent="0.25">
      <c r="A1355" s="160"/>
      <c r="B1355" s="161"/>
      <c r="C1355" s="162"/>
      <c r="D1355" s="162"/>
      <c r="E1355" s="162"/>
      <c r="F1355" s="162"/>
      <c r="G1355" s="162"/>
      <c r="H1355" s="162"/>
      <c r="I1355" s="162"/>
      <c r="J1355" s="162"/>
      <c r="K1355" s="162"/>
      <c r="L1355" s="162"/>
      <c r="M1355" s="162"/>
      <c r="N1355" s="162"/>
      <c r="O1355" s="162"/>
      <c r="P1355" s="162"/>
      <c r="Q1355" s="17"/>
      <c r="R1355" s="162"/>
      <c r="S1355" s="162"/>
      <c r="T1355" s="162"/>
      <c r="U1355" s="17"/>
      <c r="V1355" s="17"/>
      <c r="W1355" s="17"/>
    </row>
    <row r="1356" spans="1:23" x14ac:dyDescent="0.25">
      <c r="A1356" s="160"/>
      <c r="B1356" s="161"/>
      <c r="C1356" s="162"/>
      <c r="D1356" s="162"/>
      <c r="E1356" s="162"/>
      <c r="F1356" s="162"/>
      <c r="G1356" s="162"/>
      <c r="H1356" s="162"/>
      <c r="I1356" s="162"/>
      <c r="J1356" s="162"/>
      <c r="K1356" s="162"/>
      <c r="L1356" s="162"/>
      <c r="M1356" s="162"/>
      <c r="N1356" s="162"/>
      <c r="O1356" s="162"/>
      <c r="P1356" s="162"/>
      <c r="Q1356" s="17"/>
      <c r="R1356" s="162"/>
      <c r="S1356" s="162"/>
      <c r="T1356" s="162"/>
      <c r="U1356" s="17"/>
      <c r="V1356" s="17"/>
      <c r="W1356" s="17"/>
    </row>
    <row r="1357" spans="1:23" x14ac:dyDescent="0.25">
      <c r="A1357" s="160"/>
      <c r="B1357" s="161"/>
      <c r="C1357" s="162"/>
      <c r="D1357" s="162"/>
      <c r="E1357" s="162"/>
      <c r="F1357" s="162"/>
      <c r="G1357" s="162"/>
      <c r="H1357" s="162"/>
      <c r="I1357" s="162"/>
      <c r="J1357" s="162"/>
      <c r="K1357" s="162"/>
      <c r="L1357" s="162"/>
      <c r="M1357" s="162"/>
      <c r="N1357" s="162"/>
      <c r="O1357" s="162"/>
      <c r="P1357" s="162"/>
      <c r="Q1357" s="17"/>
      <c r="R1357" s="162"/>
      <c r="S1357" s="162"/>
      <c r="T1357" s="162"/>
      <c r="U1357" s="17"/>
      <c r="V1357" s="17"/>
      <c r="W1357" s="17"/>
    </row>
    <row r="1358" spans="1:23" x14ac:dyDescent="0.25">
      <c r="A1358" s="160"/>
      <c r="B1358" s="161"/>
      <c r="C1358" s="162"/>
      <c r="D1358" s="162"/>
      <c r="E1358" s="162"/>
      <c r="F1358" s="162"/>
      <c r="G1358" s="162"/>
      <c r="H1358" s="162"/>
      <c r="I1358" s="162"/>
      <c r="J1358" s="162"/>
      <c r="K1358" s="162"/>
      <c r="L1358" s="162"/>
      <c r="M1358" s="162"/>
      <c r="N1358" s="162"/>
      <c r="O1358" s="162"/>
      <c r="P1358" s="162"/>
      <c r="Q1358" s="17"/>
      <c r="R1358" s="162"/>
      <c r="S1358" s="162"/>
      <c r="T1358" s="162"/>
      <c r="U1358" s="17"/>
      <c r="V1358" s="17"/>
      <c r="W1358" s="17"/>
    </row>
    <row r="1359" spans="1:23" x14ac:dyDescent="0.25">
      <c r="A1359" s="160"/>
      <c r="B1359" s="161"/>
      <c r="C1359" s="162"/>
      <c r="D1359" s="162"/>
      <c r="E1359" s="162"/>
      <c r="F1359" s="162"/>
      <c r="G1359" s="162"/>
      <c r="H1359" s="162"/>
      <c r="I1359" s="162"/>
      <c r="J1359" s="162"/>
      <c r="K1359" s="162"/>
      <c r="L1359" s="162"/>
      <c r="M1359" s="162"/>
      <c r="N1359" s="162"/>
      <c r="O1359" s="162"/>
      <c r="P1359" s="162"/>
      <c r="Q1359" s="17"/>
      <c r="R1359" s="162"/>
      <c r="S1359" s="162"/>
      <c r="T1359" s="162"/>
      <c r="U1359" s="17"/>
      <c r="V1359" s="17"/>
      <c r="W1359" s="17"/>
    </row>
    <row r="1360" spans="1:23" x14ac:dyDescent="0.25">
      <c r="A1360" s="160"/>
      <c r="B1360" s="161"/>
      <c r="C1360" s="162"/>
      <c r="D1360" s="162"/>
      <c r="E1360" s="162"/>
      <c r="F1360" s="162"/>
      <c r="G1360" s="162"/>
      <c r="H1360" s="162"/>
      <c r="I1360" s="162"/>
      <c r="J1360" s="162"/>
      <c r="K1360" s="162"/>
      <c r="L1360" s="162"/>
      <c r="M1360" s="162"/>
      <c r="N1360" s="162"/>
      <c r="O1360" s="162"/>
      <c r="P1360" s="162"/>
      <c r="Q1360" s="17"/>
      <c r="R1360" s="162"/>
      <c r="S1360" s="162"/>
      <c r="T1360" s="162"/>
      <c r="U1360" s="17"/>
      <c r="V1360" s="17"/>
      <c r="W1360" s="17"/>
    </row>
    <row r="1361" spans="1:23" x14ac:dyDescent="0.25">
      <c r="A1361" s="160"/>
      <c r="B1361" s="161"/>
      <c r="C1361" s="162"/>
      <c r="D1361" s="162"/>
      <c r="E1361" s="162"/>
      <c r="F1361" s="162"/>
      <c r="G1361" s="162"/>
      <c r="H1361" s="162"/>
      <c r="I1361" s="162"/>
      <c r="J1361" s="162"/>
      <c r="K1361" s="162"/>
      <c r="L1361" s="162"/>
      <c r="M1361" s="162"/>
      <c r="N1361" s="162"/>
      <c r="O1361" s="162"/>
      <c r="P1361" s="162"/>
      <c r="Q1361" s="17"/>
      <c r="R1361" s="162"/>
      <c r="S1361" s="162"/>
      <c r="T1361" s="162"/>
      <c r="U1361" s="17"/>
      <c r="V1361" s="17"/>
      <c r="W1361" s="17"/>
    </row>
    <row r="1362" spans="1:23" x14ac:dyDescent="0.25">
      <c r="A1362" s="160"/>
      <c r="B1362" s="161"/>
      <c r="C1362" s="162"/>
      <c r="D1362" s="162"/>
      <c r="E1362" s="162"/>
      <c r="F1362" s="162"/>
      <c r="G1362" s="162"/>
      <c r="H1362" s="162"/>
      <c r="I1362" s="162"/>
      <c r="J1362" s="162"/>
      <c r="K1362" s="162"/>
      <c r="L1362" s="162"/>
      <c r="M1362" s="162"/>
      <c r="N1362" s="162"/>
      <c r="O1362" s="162"/>
      <c r="P1362" s="162"/>
      <c r="Q1362" s="17"/>
      <c r="R1362" s="162"/>
      <c r="S1362" s="162"/>
      <c r="T1362" s="162"/>
      <c r="U1362" s="17"/>
      <c r="V1362" s="17"/>
      <c r="W1362" s="17"/>
    </row>
    <row r="1363" spans="1:23" x14ac:dyDescent="0.25">
      <c r="A1363" s="160"/>
      <c r="B1363" s="161"/>
      <c r="C1363" s="162"/>
      <c r="D1363" s="162"/>
      <c r="E1363" s="162"/>
      <c r="F1363" s="162"/>
      <c r="G1363" s="162"/>
      <c r="H1363" s="162"/>
      <c r="I1363" s="162"/>
      <c r="J1363" s="162"/>
      <c r="K1363" s="162"/>
      <c r="L1363" s="162"/>
      <c r="M1363" s="162"/>
      <c r="N1363" s="162"/>
      <c r="O1363" s="162"/>
      <c r="P1363" s="162"/>
      <c r="Q1363" s="17"/>
      <c r="R1363" s="162"/>
      <c r="S1363" s="162"/>
      <c r="T1363" s="162"/>
      <c r="U1363" s="17"/>
      <c r="V1363" s="17"/>
      <c r="W1363" s="17"/>
    </row>
    <row r="1364" spans="1:23" x14ac:dyDescent="0.25">
      <c r="A1364" s="160"/>
      <c r="B1364" s="161"/>
      <c r="C1364" s="162"/>
      <c r="D1364" s="162"/>
      <c r="E1364" s="162"/>
      <c r="F1364" s="162"/>
      <c r="G1364" s="162"/>
      <c r="H1364" s="162"/>
      <c r="I1364" s="162"/>
      <c r="J1364" s="162"/>
      <c r="K1364" s="162"/>
      <c r="L1364" s="162"/>
      <c r="M1364" s="162"/>
      <c r="N1364" s="162"/>
      <c r="O1364" s="162"/>
      <c r="P1364" s="162"/>
      <c r="Q1364" s="17"/>
      <c r="R1364" s="162"/>
      <c r="S1364" s="162"/>
      <c r="T1364" s="162"/>
      <c r="U1364" s="17"/>
      <c r="V1364" s="17"/>
      <c r="W1364" s="17"/>
    </row>
    <row r="1365" spans="1:23" x14ac:dyDescent="0.25">
      <c r="A1365" s="160"/>
      <c r="B1365" s="161"/>
      <c r="C1365" s="162"/>
      <c r="D1365" s="162"/>
      <c r="E1365" s="162"/>
      <c r="F1365" s="162"/>
      <c r="G1365" s="162"/>
      <c r="H1365" s="162"/>
      <c r="I1365" s="162"/>
      <c r="J1365" s="162"/>
      <c r="K1365" s="162"/>
      <c r="L1365" s="162"/>
      <c r="M1365" s="162"/>
      <c r="N1365" s="162"/>
      <c r="O1365" s="162"/>
      <c r="P1365" s="162"/>
      <c r="Q1365" s="17"/>
      <c r="R1365" s="162"/>
      <c r="S1365" s="162"/>
      <c r="T1365" s="162"/>
      <c r="U1365" s="17"/>
      <c r="V1365" s="17"/>
      <c r="W1365" s="17"/>
    </row>
    <row r="1366" spans="1:23" x14ac:dyDescent="0.25">
      <c r="A1366" s="160"/>
      <c r="B1366" s="161"/>
      <c r="C1366" s="162"/>
      <c r="D1366" s="162"/>
      <c r="E1366" s="162"/>
      <c r="F1366" s="162"/>
      <c r="G1366" s="162"/>
      <c r="H1366" s="162"/>
      <c r="I1366" s="162"/>
      <c r="J1366" s="162"/>
      <c r="K1366" s="162"/>
      <c r="L1366" s="162"/>
      <c r="M1366" s="162"/>
      <c r="N1366" s="162"/>
      <c r="O1366" s="162"/>
      <c r="P1366" s="162"/>
      <c r="Q1366" s="17"/>
      <c r="R1366" s="162"/>
      <c r="S1366" s="162"/>
      <c r="T1366" s="162"/>
      <c r="U1366" s="17"/>
      <c r="V1366" s="17"/>
      <c r="W1366" s="17"/>
    </row>
    <row r="1367" spans="1:23" x14ac:dyDescent="0.25">
      <c r="A1367" s="160"/>
      <c r="B1367" s="161"/>
      <c r="C1367" s="162"/>
      <c r="D1367" s="162"/>
      <c r="E1367" s="162"/>
      <c r="F1367" s="162"/>
      <c r="G1367" s="162"/>
      <c r="H1367" s="162"/>
      <c r="I1367" s="162"/>
      <c r="J1367" s="162"/>
      <c r="K1367" s="162"/>
      <c r="L1367" s="162"/>
      <c r="M1367" s="162"/>
      <c r="N1367" s="162"/>
      <c r="O1367" s="162"/>
      <c r="P1367" s="162"/>
      <c r="Q1367" s="17"/>
      <c r="R1367" s="162"/>
      <c r="S1367" s="162"/>
      <c r="T1367" s="162"/>
      <c r="U1367" s="17"/>
      <c r="V1367" s="17"/>
      <c r="W1367" s="17"/>
    </row>
    <row r="1368" spans="1:23" x14ac:dyDescent="0.25">
      <c r="A1368" s="160"/>
      <c r="B1368" s="161"/>
      <c r="C1368" s="162"/>
      <c r="D1368" s="162"/>
      <c r="E1368" s="162"/>
      <c r="F1368" s="162"/>
      <c r="G1368" s="162"/>
      <c r="H1368" s="162"/>
      <c r="I1368" s="162"/>
      <c r="J1368" s="162"/>
      <c r="K1368" s="162"/>
      <c r="L1368" s="162"/>
      <c r="M1368" s="162"/>
      <c r="N1368" s="162"/>
      <c r="O1368" s="162"/>
      <c r="P1368" s="162"/>
      <c r="Q1368" s="17"/>
      <c r="R1368" s="162"/>
      <c r="S1368" s="162"/>
      <c r="T1368" s="162"/>
      <c r="U1368" s="17"/>
      <c r="V1368" s="17"/>
      <c r="W1368" s="17"/>
    </row>
    <row r="1369" spans="1:23" x14ac:dyDescent="0.25">
      <c r="A1369" s="160"/>
      <c r="B1369" s="161"/>
      <c r="C1369" s="162"/>
      <c r="D1369" s="162"/>
      <c r="E1369" s="162"/>
      <c r="F1369" s="162"/>
      <c r="G1369" s="162"/>
      <c r="H1369" s="162"/>
      <c r="I1369" s="162"/>
      <c r="J1369" s="162"/>
      <c r="K1369" s="162"/>
      <c r="L1369" s="162"/>
      <c r="M1369" s="162"/>
      <c r="N1369" s="162"/>
      <c r="O1369" s="162"/>
      <c r="P1369" s="162"/>
      <c r="Q1369" s="17"/>
      <c r="R1369" s="162"/>
      <c r="S1369" s="162"/>
      <c r="T1369" s="162"/>
      <c r="U1369" s="17"/>
      <c r="V1369" s="17"/>
      <c r="W1369" s="17"/>
    </row>
    <row r="1370" spans="1:23" x14ac:dyDescent="0.25">
      <c r="A1370" s="160"/>
      <c r="B1370" s="161"/>
      <c r="C1370" s="162"/>
      <c r="D1370" s="162"/>
      <c r="E1370" s="162"/>
      <c r="F1370" s="162"/>
      <c r="G1370" s="162"/>
      <c r="H1370" s="162"/>
      <c r="I1370" s="162"/>
      <c r="J1370" s="162"/>
      <c r="K1370" s="162"/>
      <c r="L1370" s="162"/>
      <c r="M1370" s="162"/>
      <c r="N1370" s="162"/>
      <c r="O1370" s="162"/>
      <c r="P1370" s="162"/>
      <c r="Q1370" s="17"/>
      <c r="R1370" s="162"/>
      <c r="S1370" s="162"/>
      <c r="T1370" s="162"/>
      <c r="U1370" s="17"/>
      <c r="V1370" s="17"/>
      <c r="W1370" s="17"/>
    </row>
    <row r="1371" spans="1:23" x14ac:dyDescent="0.25">
      <c r="A1371" s="160"/>
      <c r="B1371" s="161"/>
      <c r="C1371" s="162"/>
      <c r="D1371" s="162"/>
      <c r="E1371" s="162"/>
      <c r="F1371" s="162"/>
      <c r="G1371" s="162"/>
      <c r="H1371" s="162"/>
      <c r="I1371" s="162"/>
      <c r="J1371" s="162"/>
      <c r="K1371" s="162"/>
      <c r="L1371" s="162"/>
      <c r="M1371" s="162"/>
      <c r="N1371" s="162"/>
      <c r="O1371" s="162"/>
      <c r="P1371" s="162"/>
      <c r="Q1371" s="17"/>
      <c r="R1371" s="162"/>
      <c r="S1371" s="162"/>
      <c r="T1371" s="162"/>
      <c r="U1371" s="17"/>
      <c r="V1371" s="17"/>
      <c r="W1371" s="17"/>
    </row>
    <row r="1372" spans="1:23" x14ac:dyDescent="0.25">
      <c r="A1372" s="160"/>
      <c r="B1372" s="161"/>
      <c r="C1372" s="162"/>
      <c r="D1372" s="162"/>
      <c r="E1372" s="162"/>
      <c r="F1372" s="162"/>
      <c r="G1372" s="162"/>
      <c r="H1372" s="162"/>
      <c r="I1372" s="162"/>
      <c r="J1372" s="162"/>
      <c r="K1372" s="162"/>
      <c r="L1372" s="162"/>
      <c r="M1372" s="162"/>
      <c r="N1372" s="162"/>
      <c r="O1372" s="162"/>
      <c r="P1372" s="162"/>
      <c r="Q1372" s="17"/>
      <c r="R1372" s="162"/>
      <c r="S1372" s="162"/>
      <c r="T1372" s="162"/>
      <c r="U1372" s="17"/>
      <c r="V1372" s="17"/>
      <c r="W1372" s="17"/>
    </row>
    <row r="1373" spans="1:23" x14ac:dyDescent="0.25">
      <c r="A1373" s="160"/>
      <c r="B1373" s="161"/>
      <c r="C1373" s="162"/>
      <c r="D1373" s="162"/>
      <c r="E1373" s="162"/>
      <c r="F1373" s="162"/>
      <c r="G1373" s="162"/>
      <c r="H1373" s="162"/>
      <c r="I1373" s="162"/>
      <c r="J1373" s="162"/>
      <c r="K1373" s="162"/>
      <c r="L1373" s="162"/>
      <c r="M1373" s="162"/>
      <c r="N1373" s="162"/>
      <c r="O1373" s="162"/>
      <c r="P1373" s="162"/>
      <c r="Q1373" s="17"/>
      <c r="R1373" s="162"/>
      <c r="S1373" s="162"/>
      <c r="T1373" s="162"/>
      <c r="U1373" s="17"/>
      <c r="V1373" s="17"/>
      <c r="W1373" s="17"/>
    </row>
    <row r="1374" spans="1:23" x14ac:dyDescent="0.25">
      <c r="A1374" s="160"/>
      <c r="B1374" s="161"/>
      <c r="C1374" s="162"/>
      <c r="D1374" s="162"/>
      <c r="E1374" s="162"/>
      <c r="F1374" s="162"/>
      <c r="G1374" s="162"/>
      <c r="H1374" s="162"/>
      <c r="I1374" s="162"/>
      <c r="J1374" s="162"/>
      <c r="K1374" s="162"/>
      <c r="L1374" s="162"/>
      <c r="M1374" s="162"/>
      <c r="N1374" s="162"/>
      <c r="O1374" s="162"/>
      <c r="P1374" s="162"/>
      <c r="Q1374" s="17"/>
      <c r="R1374" s="162"/>
      <c r="S1374" s="162"/>
      <c r="T1374" s="162"/>
      <c r="U1374" s="17"/>
      <c r="V1374" s="17"/>
      <c r="W1374" s="17"/>
    </row>
    <row r="1375" spans="1:23" x14ac:dyDescent="0.25">
      <c r="A1375" s="160"/>
      <c r="B1375" s="161"/>
      <c r="C1375" s="162"/>
      <c r="D1375" s="162"/>
      <c r="E1375" s="162"/>
      <c r="F1375" s="162"/>
      <c r="G1375" s="162"/>
      <c r="H1375" s="162"/>
      <c r="I1375" s="162"/>
      <c r="J1375" s="162"/>
      <c r="K1375" s="162"/>
      <c r="L1375" s="162"/>
      <c r="M1375" s="162"/>
      <c r="N1375" s="162"/>
      <c r="O1375" s="162"/>
      <c r="P1375" s="162"/>
      <c r="Q1375" s="17"/>
      <c r="R1375" s="162"/>
      <c r="S1375" s="162"/>
      <c r="T1375" s="162"/>
      <c r="U1375" s="17"/>
      <c r="V1375" s="17"/>
      <c r="W1375" s="17"/>
    </row>
    <row r="1376" spans="1:23" x14ac:dyDescent="0.25">
      <c r="A1376" s="160"/>
      <c r="B1376" s="161"/>
      <c r="C1376" s="162"/>
      <c r="D1376" s="162"/>
      <c r="E1376" s="162"/>
      <c r="F1376" s="162"/>
      <c r="G1376" s="162"/>
      <c r="H1376" s="162"/>
      <c r="I1376" s="162"/>
      <c r="J1376" s="162"/>
      <c r="K1376" s="162"/>
      <c r="L1376" s="162"/>
      <c r="M1376" s="162"/>
      <c r="N1376" s="162"/>
      <c r="O1376" s="162"/>
      <c r="P1376" s="162"/>
      <c r="Q1376" s="17"/>
      <c r="R1376" s="162"/>
      <c r="S1376" s="162"/>
      <c r="T1376" s="162"/>
      <c r="U1376" s="17"/>
      <c r="V1376" s="17"/>
      <c r="W1376" s="17"/>
    </row>
    <row r="1377" spans="1:23" x14ac:dyDescent="0.25">
      <c r="A1377" s="160"/>
      <c r="B1377" s="161"/>
      <c r="C1377" s="162"/>
      <c r="D1377" s="162"/>
      <c r="E1377" s="162"/>
      <c r="F1377" s="162"/>
      <c r="G1377" s="162"/>
      <c r="H1377" s="162"/>
      <c r="I1377" s="162"/>
      <c r="J1377" s="162"/>
      <c r="K1377" s="162"/>
      <c r="L1377" s="162"/>
      <c r="M1377" s="162"/>
      <c r="N1377" s="162"/>
      <c r="O1377" s="162"/>
      <c r="P1377" s="162"/>
      <c r="Q1377" s="17"/>
      <c r="R1377" s="162"/>
      <c r="S1377" s="162"/>
      <c r="T1377" s="162"/>
      <c r="U1377" s="17"/>
      <c r="V1377" s="17"/>
      <c r="W1377" s="17"/>
    </row>
    <row r="1378" spans="1:23" x14ac:dyDescent="0.25">
      <c r="A1378" s="160"/>
      <c r="B1378" s="161"/>
      <c r="C1378" s="162"/>
      <c r="D1378" s="162"/>
      <c r="E1378" s="162"/>
      <c r="F1378" s="162"/>
      <c r="G1378" s="162"/>
      <c r="H1378" s="162"/>
      <c r="I1378" s="162"/>
      <c r="J1378" s="162"/>
      <c r="K1378" s="162"/>
      <c r="L1378" s="162"/>
      <c r="M1378" s="162"/>
      <c r="N1378" s="162"/>
      <c r="O1378" s="162"/>
      <c r="P1378" s="162"/>
      <c r="Q1378" s="17"/>
      <c r="R1378" s="162"/>
      <c r="S1378" s="162"/>
      <c r="T1378" s="162"/>
      <c r="U1378" s="17"/>
      <c r="V1378" s="17"/>
      <c r="W1378" s="17"/>
    </row>
    <row r="1379" spans="1:23" x14ac:dyDescent="0.25">
      <c r="A1379" s="160"/>
      <c r="B1379" s="161"/>
      <c r="C1379" s="162"/>
      <c r="D1379" s="162"/>
      <c r="E1379" s="162"/>
      <c r="F1379" s="162"/>
      <c r="G1379" s="162"/>
      <c r="H1379" s="162"/>
      <c r="I1379" s="162"/>
      <c r="J1379" s="162"/>
      <c r="K1379" s="162"/>
      <c r="L1379" s="162"/>
      <c r="M1379" s="162"/>
      <c r="N1379" s="162"/>
      <c r="O1379" s="162"/>
      <c r="P1379" s="162"/>
      <c r="Q1379" s="17"/>
      <c r="R1379" s="162"/>
      <c r="S1379" s="162"/>
      <c r="T1379" s="162"/>
      <c r="U1379" s="17"/>
      <c r="V1379" s="17"/>
      <c r="W1379" s="17"/>
    </row>
    <row r="1380" spans="1:23" x14ac:dyDescent="0.25">
      <c r="A1380" s="160"/>
      <c r="B1380" s="161"/>
      <c r="C1380" s="162"/>
      <c r="D1380" s="162"/>
      <c r="E1380" s="162"/>
      <c r="F1380" s="162"/>
      <c r="G1380" s="162"/>
      <c r="H1380" s="162"/>
      <c r="I1380" s="162"/>
      <c r="J1380" s="162"/>
      <c r="K1380" s="162"/>
      <c r="L1380" s="162"/>
      <c r="M1380" s="162"/>
      <c r="N1380" s="162"/>
      <c r="O1380" s="162"/>
      <c r="P1380" s="162"/>
      <c r="Q1380" s="17"/>
      <c r="R1380" s="162"/>
      <c r="S1380" s="162"/>
      <c r="T1380" s="162"/>
      <c r="U1380" s="17"/>
      <c r="V1380" s="17"/>
      <c r="W1380" s="17"/>
    </row>
    <row r="1381" spans="1:23" x14ac:dyDescent="0.25">
      <c r="A1381" s="160"/>
      <c r="B1381" s="161"/>
      <c r="C1381" s="162"/>
      <c r="D1381" s="162"/>
      <c r="E1381" s="162"/>
      <c r="F1381" s="162"/>
      <c r="G1381" s="162"/>
      <c r="H1381" s="162"/>
      <c r="I1381" s="162"/>
      <c r="J1381" s="162"/>
      <c r="K1381" s="162"/>
      <c r="L1381" s="162"/>
      <c r="M1381" s="162"/>
      <c r="N1381" s="162"/>
      <c r="O1381" s="162"/>
      <c r="P1381" s="162"/>
      <c r="Q1381" s="17"/>
      <c r="R1381" s="162"/>
      <c r="S1381" s="162"/>
      <c r="T1381" s="162"/>
      <c r="U1381" s="17"/>
      <c r="V1381" s="17"/>
      <c r="W1381" s="17"/>
    </row>
    <row r="1382" spans="1:23" x14ac:dyDescent="0.25">
      <c r="A1382" s="160"/>
      <c r="B1382" s="161"/>
      <c r="C1382" s="162"/>
      <c r="D1382" s="162"/>
      <c r="E1382" s="162"/>
      <c r="F1382" s="162"/>
      <c r="G1382" s="162"/>
      <c r="H1382" s="162"/>
      <c r="I1382" s="162"/>
      <c r="J1382" s="162"/>
      <c r="K1382" s="162"/>
      <c r="L1382" s="162"/>
      <c r="M1382" s="162"/>
      <c r="N1382" s="162"/>
      <c r="O1382" s="162"/>
      <c r="P1382" s="162"/>
      <c r="Q1382" s="17"/>
      <c r="R1382" s="162"/>
      <c r="S1382" s="162"/>
      <c r="T1382" s="162"/>
      <c r="U1382" s="17"/>
      <c r="V1382" s="17"/>
      <c r="W1382" s="17"/>
    </row>
    <row r="1383" spans="1:23" x14ac:dyDescent="0.25">
      <c r="A1383" s="160"/>
      <c r="B1383" s="161"/>
      <c r="C1383" s="162"/>
      <c r="D1383" s="162"/>
      <c r="E1383" s="162"/>
      <c r="F1383" s="162"/>
      <c r="G1383" s="162"/>
      <c r="H1383" s="162"/>
      <c r="I1383" s="162"/>
      <c r="J1383" s="162"/>
      <c r="K1383" s="162"/>
      <c r="L1383" s="162"/>
      <c r="M1383" s="162"/>
      <c r="N1383" s="162"/>
      <c r="O1383" s="162"/>
      <c r="P1383" s="162"/>
      <c r="Q1383" s="17"/>
      <c r="R1383" s="162"/>
      <c r="S1383" s="162"/>
      <c r="T1383" s="162"/>
      <c r="U1383" s="17"/>
      <c r="V1383" s="17"/>
      <c r="W1383" s="17"/>
    </row>
    <row r="1384" spans="1:23" x14ac:dyDescent="0.25">
      <c r="A1384" s="160"/>
      <c r="B1384" s="161"/>
      <c r="C1384" s="162"/>
      <c r="D1384" s="162"/>
      <c r="E1384" s="162"/>
      <c r="F1384" s="162"/>
      <c r="G1384" s="162"/>
      <c r="H1384" s="162"/>
      <c r="I1384" s="162"/>
      <c r="J1384" s="162"/>
      <c r="K1384" s="162"/>
      <c r="L1384" s="162"/>
      <c r="M1384" s="162"/>
      <c r="N1384" s="162"/>
      <c r="O1384" s="162"/>
      <c r="P1384" s="162"/>
      <c r="Q1384" s="17"/>
      <c r="R1384" s="162"/>
      <c r="S1384" s="162"/>
      <c r="T1384" s="162"/>
      <c r="U1384" s="17"/>
      <c r="V1384" s="17"/>
      <c r="W1384" s="17"/>
    </row>
    <row r="1385" spans="1:23" x14ac:dyDescent="0.25">
      <c r="A1385" s="160"/>
      <c r="B1385" s="161"/>
      <c r="C1385" s="162"/>
      <c r="D1385" s="162"/>
      <c r="E1385" s="162"/>
      <c r="F1385" s="162"/>
      <c r="G1385" s="162"/>
      <c r="H1385" s="162"/>
      <c r="I1385" s="162"/>
      <c r="J1385" s="162"/>
      <c r="K1385" s="162"/>
      <c r="L1385" s="162"/>
      <c r="M1385" s="162"/>
      <c r="N1385" s="162"/>
      <c r="O1385" s="162"/>
      <c r="P1385" s="162"/>
      <c r="Q1385" s="17"/>
      <c r="R1385" s="162"/>
      <c r="S1385" s="162"/>
      <c r="T1385" s="162"/>
      <c r="U1385" s="17"/>
      <c r="V1385" s="17"/>
      <c r="W1385" s="17"/>
    </row>
    <row r="1386" spans="1:23" x14ac:dyDescent="0.25">
      <c r="A1386" s="160"/>
      <c r="B1386" s="161"/>
      <c r="C1386" s="162"/>
      <c r="D1386" s="162"/>
      <c r="E1386" s="162"/>
      <c r="F1386" s="162"/>
      <c r="G1386" s="162"/>
      <c r="H1386" s="162"/>
      <c r="I1386" s="162"/>
      <c r="J1386" s="162"/>
      <c r="K1386" s="162"/>
      <c r="L1386" s="162"/>
      <c r="M1386" s="162"/>
      <c r="N1386" s="162"/>
      <c r="O1386" s="162"/>
      <c r="P1386" s="162"/>
      <c r="Q1386" s="17"/>
      <c r="R1386" s="162"/>
      <c r="S1386" s="162"/>
      <c r="T1386" s="162"/>
      <c r="U1386" s="17"/>
      <c r="V1386" s="17"/>
      <c r="W1386" s="17"/>
    </row>
    <row r="1387" spans="1:23" x14ac:dyDescent="0.25">
      <c r="A1387" s="160"/>
      <c r="B1387" s="161"/>
      <c r="C1387" s="162"/>
      <c r="D1387" s="162"/>
      <c r="E1387" s="162"/>
      <c r="F1387" s="162"/>
      <c r="G1387" s="162"/>
      <c r="H1387" s="162"/>
      <c r="I1387" s="162"/>
      <c r="J1387" s="162"/>
      <c r="K1387" s="162"/>
      <c r="L1387" s="162"/>
      <c r="M1387" s="162"/>
      <c r="N1387" s="162"/>
      <c r="O1387" s="162"/>
      <c r="P1387" s="162"/>
      <c r="Q1387" s="17"/>
      <c r="R1387" s="162"/>
      <c r="S1387" s="162"/>
      <c r="T1387" s="162"/>
      <c r="U1387" s="17"/>
      <c r="V1387" s="17"/>
      <c r="W1387" s="17"/>
    </row>
    <row r="1388" spans="1:23" x14ac:dyDescent="0.25">
      <c r="A1388" s="160"/>
      <c r="B1388" s="161"/>
      <c r="C1388" s="162"/>
      <c r="D1388" s="162"/>
      <c r="E1388" s="162"/>
      <c r="F1388" s="162"/>
      <c r="G1388" s="162"/>
      <c r="H1388" s="162"/>
      <c r="I1388" s="162"/>
      <c r="J1388" s="162"/>
      <c r="K1388" s="162"/>
      <c r="L1388" s="162"/>
      <c r="M1388" s="162"/>
      <c r="N1388" s="162"/>
      <c r="O1388" s="162"/>
      <c r="P1388" s="162"/>
      <c r="Q1388" s="17"/>
      <c r="R1388" s="162"/>
      <c r="S1388" s="162"/>
      <c r="T1388" s="162"/>
      <c r="U1388" s="17"/>
      <c r="V1388" s="17"/>
      <c r="W1388" s="17"/>
    </row>
    <row r="1389" spans="1:23" x14ac:dyDescent="0.25">
      <c r="A1389" s="160"/>
      <c r="B1389" s="161"/>
      <c r="C1389" s="162"/>
      <c r="D1389" s="162"/>
      <c r="E1389" s="162"/>
      <c r="F1389" s="162"/>
      <c r="G1389" s="162"/>
      <c r="H1389" s="162"/>
      <c r="I1389" s="162"/>
      <c r="J1389" s="162"/>
      <c r="K1389" s="162"/>
      <c r="L1389" s="162"/>
      <c r="M1389" s="162"/>
      <c r="N1389" s="162"/>
      <c r="O1389" s="162"/>
      <c r="P1389" s="162"/>
      <c r="Q1389" s="17"/>
      <c r="R1389" s="162"/>
      <c r="S1389" s="162"/>
      <c r="T1389" s="162"/>
      <c r="U1389" s="17"/>
      <c r="V1389" s="17"/>
      <c r="W1389" s="17"/>
    </row>
    <row r="1390" spans="1:23" x14ac:dyDescent="0.25">
      <c r="A1390" s="160"/>
      <c r="B1390" s="161"/>
      <c r="C1390" s="162"/>
      <c r="D1390" s="162"/>
      <c r="E1390" s="162"/>
      <c r="F1390" s="162"/>
      <c r="G1390" s="162"/>
      <c r="H1390" s="162"/>
      <c r="I1390" s="162"/>
      <c r="J1390" s="162"/>
      <c r="K1390" s="162"/>
      <c r="L1390" s="162"/>
      <c r="M1390" s="162"/>
      <c r="N1390" s="162"/>
      <c r="O1390" s="162"/>
      <c r="P1390" s="162"/>
      <c r="Q1390" s="17"/>
      <c r="R1390" s="162"/>
      <c r="S1390" s="162"/>
      <c r="T1390" s="162"/>
      <c r="U1390" s="17"/>
      <c r="V1390" s="17"/>
      <c r="W1390" s="17"/>
    </row>
    <row r="1391" spans="1:23" x14ac:dyDescent="0.25">
      <c r="A1391" s="160"/>
      <c r="B1391" s="161"/>
      <c r="C1391" s="162"/>
      <c r="D1391" s="162"/>
      <c r="E1391" s="162"/>
      <c r="F1391" s="162"/>
      <c r="G1391" s="162"/>
      <c r="H1391" s="162"/>
      <c r="I1391" s="162"/>
      <c r="J1391" s="162"/>
      <c r="K1391" s="162"/>
      <c r="L1391" s="162"/>
      <c r="M1391" s="162"/>
      <c r="N1391" s="162"/>
      <c r="O1391" s="162"/>
      <c r="P1391" s="162"/>
      <c r="Q1391" s="17"/>
      <c r="R1391" s="162"/>
      <c r="S1391" s="162"/>
      <c r="T1391" s="162"/>
      <c r="U1391" s="17"/>
      <c r="V1391" s="17"/>
      <c r="W1391" s="17"/>
    </row>
    <row r="1392" spans="1:23" x14ac:dyDescent="0.25">
      <c r="A1392" s="160"/>
      <c r="B1392" s="161"/>
      <c r="C1392" s="162"/>
      <c r="D1392" s="162"/>
      <c r="E1392" s="162"/>
      <c r="F1392" s="162"/>
      <c r="G1392" s="162"/>
      <c r="H1392" s="162"/>
      <c r="I1392" s="162"/>
      <c r="J1392" s="162"/>
      <c r="K1392" s="162"/>
      <c r="L1392" s="162"/>
      <c r="M1392" s="162"/>
      <c r="N1392" s="162"/>
      <c r="O1392" s="162"/>
      <c r="P1392" s="162"/>
      <c r="Q1392" s="17"/>
      <c r="R1392" s="162"/>
      <c r="S1392" s="162"/>
      <c r="T1392" s="162"/>
      <c r="U1392" s="17"/>
      <c r="V1392" s="17"/>
      <c r="W1392" s="17"/>
    </row>
    <row r="1393" spans="1:23" x14ac:dyDescent="0.25">
      <c r="A1393" s="160"/>
      <c r="B1393" s="161"/>
      <c r="C1393" s="162"/>
      <c r="D1393" s="162"/>
      <c r="E1393" s="162"/>
      <c r="F1393" s="162"/>
      <c r="G1393" s="162"/>
      <c r="H1393" s="162"/>
      <c r="I1393" s="162"/>
      <c r="J1393" s="162"/>
      <c r="K1393" s="162"/>
      <c r="L1393" s="162"/>
      <c r="M1393" s="162"/>
      <c r="N1393" s="162"/>
      <c r="O1393" s="162"/>
      <c r="P1393" s="162"/>
      <c r="Q1393" s="17"/>
      <c r="R1393" s="162"/>
      <c r="S1393" s="162"/>
      <c r="T1393" s="162"/>
      <c r="U1393" s="17"/>
      <c r="V1393" s="17"/>
      <c r="W1393" s="17"/>
    </row>
    <row r="1394" spans="1:23" x14ac:dyDescent="0.25">
      <c r="A1394" s="160"/>
      <c r="B1394" s="161"/>
      <c r="C1394" s="162"/>
      <c r="D1394" s="162"/>
      <c r="E1394" s="162"/>
      <c r="F1394" s="162"/>
      <c r="G1394" s="162"/>
      <c r="H1394" s="162"/>
      <c r="I1394" s="162"/>
      <c r="J1394" s="162"/>
      <c r="K1394" s="162"/>
      <c r="L1394" s="162"/>
      <c r="M1394" s="162"/>
      <c r="N1394" s="162"/>
      <c r="O1394" s="162"/>
      <c r="P1394" s="162"/>
      <c r="Q1394" s="17"/>
      <c r="R1394" s="162"/>
      <c r="S1394" s="162"/>
      <c r="T1394" s="162"/>
      <c r="U1394" s="17"/>
      <c r="V1394" s="17"/>
      <c r="W1394" s="17"/>
    </row>
    <row r="1395" spans="1:23" x14ac:dyDescent="0.25">
      <c r="A1395" s="160"/>
      <c r="B1395" s="161"/>
      <c r="C1395" s="162"/>
      <c r="D1395" s="162"/>
      <c r="E1395" s="162"/>
      <c r="F1395" s="162"/>
      <c r="G1395" s="162"/>
      <c r="H1395" s="162"/>
      <c r="I1395" s="162"/>
      <c r="J1395" s="162"/>
      <c r="K1395" s="162"/>
      <c r="L1395" s="162"/>
      <c r="M1395" s="162"/>
      <c r="N1395" s="162"/>
      <c r="O1395" s="162"/>
      <c r="P1395" s="162"/>
      <c r="Q1395" s="17"/>
      <c r="R1395" s="162"/>
      <c r="S1395" s="162"/>
      <c r="T1395" s="162"/>
      <c r="U1395" s="17"/>
      <c r="V1395" s="17"/>
      <c r="W1395" s="17"/>
    </row>
    <row r="1396" spans="1:23" x14ac:dyDescent="0.25">
      <c r="A1396" s="160"/>
      <c r="B1396" s="161"/>
      <c r="C1396" s="162"/>
      <c r="D1396" s="162"/>
      <c r="E1396" s="162"/>
      <c r="F1396" s="162"/>
      <c r="G1396" s="162"/>
      <c r="H1396" s="162"/>
      <c r="I1396" s="162"/>
      <c r="J1396" s="162"/>
      <c r="K1396" s="162"/>
      <c r="L1396" s="162"/>
      <c r="M1396" s="162"/>
      <c r="N1396" s="162"/>
      <c r="O1396" s="162"/>
      <c r="P1396" s="162"/>
      <c r="Q1396" s="17"/>
      <c r="R1396" s="162"/>
      <c r="S1396" s="162"/>
      <c r="T1396" s="162"/>
      <c r="U1396" s="17"/>
      <c r="V1396" s="17"/>
      <c r="W1396" s="17"/>
    </row>
    <row r="1397" spans="1:23" x14ac:dyDescent="0.25">
      <c r="A1397" s="160"/>
      <c r="B1397" s="161"/>
      <c r="C1397" s="162"/>
      <c r="D1397" s="162"/>
      <c r="E1397" s="162"/>
      <c r="F1397" s="162"/>
      <c r="G1397" s="162"/>
      <c r="H1397" s="162"/>
      <c r="I1397" s="162"/>
      <c r="J1397" s="162"/>
      <c r="K1397" s="162"/>
      <c r="L1397" s="162"/>
      <c r="M1397" s="162"/>
      <c r="N1397" s="162"/>
      <c r="O1397" s="162"/>
      <c r="P1397" s="162"/>
      <c r="Q1397" s="17"/>
      <c r="R1397" s="162"/>
      <c r="S1397" s="162"/>
      <c r="T1397" s="162"/>
      <c r="U1397" s="17"/>
      <c r="V1397" s="17"/>
      <c r="W1397" s="17"/>
    </row>
    <row r="1398" spans="1:23" x14ac:dyDescent="0.25">
      <c r="A1398" s="160"/>
      <c r="B1398" s="161"/>
      <c r="C1398" s="162"/>
      <c r="D1398" s="162"/>
      <c r="E1398" s="162"/>
      <c r="F1398" s="162"/>
      <c r="G1398" s="162"/>
      <c r="H1398" s="162"/>
      <c r="I1398" s="162"/>
      <c r="J1398" s="162"/>
      <c r="K1398" s="162"/>
      <c r="L1398" s="162"/>
      <c r="M1398" s="162"/>
      <c r="N1398" s="162"/>
      <c r="O1398" s="162"/>
      <c r="P1398" s="162"/>
      <c r="Q1398" s="17"/>
      <c r="R1398" s="162"/>
      <c r="S1398" s="162"/>
      <c r="T1398" s="162"/>
      <c r="U1398" s="17"/>
      <c r="V1398" s="17"/>
      <c r="W1398" s="17"/>
    </row>
    <row r="1399" spans="1:23" x14ac:dyDescent="0.25">
      <c r="A1399" s="160"/>
      <c r="B1399" s="161"/>
      <c r="C1399" s="162"/>
      <c r="D1399" s="162"/>
      <c r="E1399" s="162"/>
      <c r="F1399" s="162"/>
      <c r="G1399" s="162"/>
      <c r="H1399" s="162"/>
      <c r="I1399" s="162"/>
      <c r="J1399" s="162"/>
      <c r="K1399" s="162"/>
      <c r="L1399" s="162"/>
      <c r="M1399" s="162"/>
      <c r="N1399" s="162"/>
      <c r="O1399" s="162"/>
      <c r="P1399" s="162"/>
      <c r="Q1399" s="17"/>
      <c r="R1399" s="162"/>
      <c r="S1399" s="162"/>
      <c r="T1399" s="162"/>
      <c r="U1399" s="17"/>
      <c r="V1399" s="17"/>
      <c r="W1399" s="17"/>
    </row>
    <row r="1400" spans="1:23" x14ac:dyDescent="0.25">
      <c r="A1400" s="160"/>
      <c r="B1400" s="161"/>
      <c r="C1400" s="162"/>
      <c r="D1400" s="162"/>
      <c r="E1400" s="162"/>
      <c r="F1400" s="162"/>
      <c r="G1400" s="162"/>
      <c r="H1400" s="162"/>
      <c r="I1400" s="162"/>
      <c r="J1400" s="162"/>
      <c r="K1400" s="162"/>
      <c r="L1400" s="162"/>
      <c r="M1400" s="162"/>
      <c r="N1400" s="162"/>
      <c r="O1400" s="162"/>
      <c r="P1400" s="162"/>
      <c r="Q1400" s="17"/>
      <c r="R1400" s="162"/>
      <c r="S1400" s="162"/>
      <c r="T1400" s="162"/>
      <c r="U1400" s="17"/>
      <c r="V1400" s="17"/>
      <c r="W1400" s="17"/>
    </row>
    <row r="1401" spans="1:23" x14ac:dyDescent="0.25">
      <c r="A1401" s="160"/>
      <c r="B1401" s="161"/>
      <c r="C1401" s="162"/>
      <c r="D1401" s="162"/>
      <c r="E1401" s="162"/>
      <c r="F1401" s="162"/>
      <c r="G1401" s="162"/>
      <c r="H1401" s="162"/>
      <c r="I1401" s="162"/>
      <c r="J1401" s="162"/>
      <c r="K1401" s="162"/>
      <c r="L1401" s="162"/>
      <c r="M1401" s="162"/>
      <c r="N1401" s="162"/>
      <c r="O1401" s="162"/>
      <c r="P1401" s="162"/>
      <c r="Q1401" s="17"/>
      <c r="R1401" s="162"/>
      <c r="S1401" s="162"/>
      <c r="T1401" s="162"/>
      <c r="U1401" s="17"/>
      <c r="V1401" s="17"/>
      <c r="W1401" s="17"/>
    </row>
    <row r="1402" spans="1:23" x14ac:dyDescent="0.25">
      <c r="A1402" s="160"/>
      <c r="B1402" s="161"/>
      <c r="C1402" s="162"/>
      <c r="D1402" s="162"/>
      <c r="E1402" s="162"/>
      <c r="F1402" s="162"/>
      <c r="G1402" s="162"/>
      <c r="H1402" s="162"/>
      <c r="I1402" s="162"/>
      <c r="J1402" s="162"/>
      <c r="K1402" s="162"/>
      <c r="L1402" s="162"/>
      <c r="M1402" s="162"/>
      <c r="N1402" s="162"/>
      <c r="O1402" s="162"/>
      <c r="P1402" s="162"/>
      <c r="Q1402" s="17"/>
      <c r="R1402" s="162"/>
      <c r="S1402" s="162"/>
      <c r="T1402" s="162"/>
      <c r="U1402" s="17"/>
      <c r="V1402" s="17"/>
      <c r="W1402" s="17"/>
    </row>
    <row r="1403" spans="1:23" x14ac:dyDescent="0.25">
      <c r="A1403" s="160"/>
      <c r="B1403" s="161"/>
      <c r="C1403" s="162"/>
      <c r="D1403" s="162"/>
      <c r="E1403" s="162"/>
      <c r="F1403" s="162"/>
      <c r="G1403" s="162"/>
      <c r="H1403" s="162"/>
      <c r="I1403" s="162"/>
      <c r="J1403" s="162"/>
      <c r="K1403" s="162"/>
      <c r="L1403" s="162"/>
      <c r="M1403" s="162"/>
      <c r="N1403" s="162"/>
      <c r="O1403" s="162"/>
      <c r="P1403" s="162"/>
      <c r="Q1403" s="17"/>
      <c r="R1403" s="162"/>
      <c r="S1403" s="162"/>
      <c r="T1403" s="162"/>
      <c r="U1403" s="17"/>
      <c r="V1403" s="17"/>
      <c r="W1403" s="17"/>
    </row>
    <row r="1404" spans="1:23" x14ac:dyDescent="0.25">
      <c r="A1404" s="160"/>
      <c r="B1404" s="161"/>
      <c r="C1404" s="162"/>
      <c r="D1404" s="162"/>
      <c r="E1404" s="162"/>
      <c r="F1404" s="162"/>
      <c r="G1404" s="162"/>
      <c r="H1404" s="162"/>
      <c r="I1404" s="162"/>
      <c r="J1404" s="162"/>
      <c r="K1404" s="162"/>
      <c r="L1404" s="162"/>
      <c r="M1404" s="162"/>
      <c r="N1404" s="162"/>
      <c r="O1404" s="162"/>
      <c r="P1404" s="162"/>
      <c r="Q1404" s="17"/>
      <c r="R1404" s="162"/>
      <c r="S1404" s="162"/>
      <c r="T1404" s="162"/>
      <c r="U1404" s="17"/>
      <c r="V1404" s="17"/>
      <c r="W1404" s="17"/>
    </row>
    <row r="1405" spans="1:23" x14ac:dyDescent="0.25">
      <c r="A1405" s="160"/>
      <c r="B1405" s="161"/>
      <c r="C1405" s="162"/>
      <c r="D1405" s="162"/>
      <c r="E1405" s="162"/>
      <c r="F1405" s="162"/>
      <c r="G1405" s="162"/>
      <c r="H1405" s="162"/>
      <c r="I1405" s="162"/>
      <c r="J1405" s="162"/>
      <c r="K1405" s="162"/>
      <c r="L1405" s="162"/>
      <c r="M1405" s="162"/>
      <c r="N1405" s="162"/>
      <c r="O1405" s="162"/>
      <c r="P1405" s="162"/>
      <c r="Q1405" s="17"/>
      <c r="R1405" s="162"/>
      <c r="S1405" s="162"/>
      <c r="T1405" s="162"/>
      <c r="U1405" s="17"/>
      <c r="V1405" s="17"/>
      <c r="W1405" s="17"/>
    </row>
    <row r="1406" spans="1:23" x14ac:dyDescent="0.25">
      <c r="A1406" s="160"/>
      <c r="B1406" s="161"/>
      <c r="C1406" s="162"/>
      <c r="D1406" s="162"/>
      <c r="E1406" s="162"/>
      <c r="F1406" s="162"/>
      <c r="G1406" s="162"/>
      <c r="H1406" s="162"/>
      <c r="I1406" s="162"/>
      <c r="J1406" s="162"/>
      <c r="K1406" s="162"/>
      <c r="L1406" s="162"/>
      <c r="M1406" s="162"/>
      <c r="N1406" s="162"/>
      <c r="O1406" s="162"/>
      <c r="P1406" s="162"/>
      <c r="Q1406" s="17"/>
      <c r="R1406" s="162"/>
      <c r="S1406" s="162"/>
      <c r="T1406" s="162"/>
      <c r="U1406" s="17"/>
      <c r="V1406" s="17"/>
      <c r="W1406" s="17"/>
    </row>
    <row r="1407" spans="1:23" x14ac:dyDescent="0.25">
      <c r="A1407" s="160"/>
      <c r="B1407" s="161"/>
      <c r="C1407" s="162"/>
      <c r="D1407" s="162"/>
      <c r="E1407" s="162"/>
      <c r="F1407" s="162"/>
      <c r="G1407" s="162"/>
      <c r="H1407" s="162"/>
      <c r="I1407" s="162"/>
      <c r="J1407" s="162"/>
      <c r="K1407" s="162"/>
      <c r="L1407" s="162"/>
      <c r="M1407" s="162"/>
      <c r="N1407" s="162"/>
      <c r="O1407" s="162"/>
      <c r="P1407" s="162"/>
      <c r="Q1407" s="17"/>
      <c r="R1407" s="162"/>
      <c r="S1407" s="162"/>
      <c r="T1407" s="162"/>
      <c r="U1407" s="17"/>
      <c r="V1407" s="17"/>
      <c r="W1407" s="17"/>
    </row>
    <row r="1408" spans="1:23" x14ac:dyDescent="0.25">
      <c r="A1408" s="160"/>
      <c r="B1408" s="161"/>
      <c r="C1408" s="162"/>
      <c r="D1408" s="162"/>
      <c r="E1408" s="162"/>
      <c r="F1408" s="162"/>
      <c r="G1408" s="162"/>
      <c r="H1408" s="162"/>
      <c r="I1408" s="162"/>
      <c r="J1408" s="162"/>
      <c r="K1408" s="162"/>
      <c r="L1408" s="162"/>
      <c r="M1408" s="162"/>
      <c r="N1408" s="162"/>
      <c r="O1408" s="162"/>
      <c r="P1408" s="162"/>
      <c r="Q1408" s="17"/>
      <c r="R1408" s="162"/>
      <c r="S1408" s="162"/>
      <c r="T1408" s="162"/>
      <c r="U1408" s="17"/>
      <c r="V1408" s="17"/>
      <c r="W1408" s="17"/>
    </row>
    <row r="1409" spans="1:23" x14ac:dyDescent="0.25">
      <c r="A1409" s="160"/>
      <c r="B1409" s="161"/>
      <c r="C1409" s="162"/>
      <c r="D1409" s="162"/>
      <c r="E1409" s="162"/>
      <c r="F1409" s="162"/>
      <c r="G1409" s="162"/>
      <c r="H1409" s="162"/>
      <c r="I1409" s="162"/>
      <c r="J1409" s="162"/>
      <c r="K1409" s="162"/>
      <c r="L1409" s="162"/>
      <c r="M1409" s="162"/>
      <c r="N1409" s="162"/>
      <c r="O1409" s="162"/>
      <c r="P1409" s="162"/>
      <c r="Q1409" s="17"/>
      <c r="R1409" s="162"/>
      <c r="S1409" s="162"/>
      <c r="T1409" s="162"/>
      <c r="U1409" s="17"/>
      <c r="V1409" s="17"/>
      <c r="W1409" s="17"/>
    </row>
    <row r="1410" spans="1:23" x14ac:dyDescent="0.25">
      <c r="A1410" s="160"/>
      <c r="B1410" s="161"/>
      <c r="C1410" s="162"/>
      <c r="D1410" s="162"/>
      <c r="E1410" s="162"/>
      <c r="F1410" s="162"/>
      <c r="G1410" s="162"/>
      <c r="H1410" s="162"/>
      <c r="I1410" s="162"/>
      <c r="J1410" s="162"/>
      <c r="K1410" s="162"/>
      <c r="L1410" s="162"/>
      <c r="M1410" s="162"/>
      <c r="N1410" s="162"/>
      <c r="O1410" s="162"/>
      <c r="P1410" s="162"/>
      <c r="Q1410" s="17"/>
      <c r="R1410" s="162"/>
      <c r="S1410" s="162"/>
      <c r="T1410" s="162"/>
      <c r="U1410" s="17"/>
      <c r="V1410" s="17"/>
      <c r="W1410" s="17"/>
    </row>
    <row r="1411" spans="1:23" x14ac:dyDescent="0.25">
      <c r="A1411" s="160"/>
      <c r="B1411" s="161"/>
      <c r="C1411" s="162"/>
      <c r="D1411" s="162"/>
      <c r="E1411" s="162"/>
      <c r="F1411" s="162"/>
      <c r="G1411" s="162"/>
      <c r="H1411" s="162"/>
      <c r="I1411" s="162"/>
      <c r="J1411" s="162"/>
      <c r="K1411" s="162"/>
      <c r="L1411" s="162"/>
      <c r="M1411" s="162"/>
      <c r="N1411" s="162"/>
      <c r="O1411" s="162"/>
      <c r="P1411" s="162"/>
      <c r="Q1411" s="17"/>
      <c r="R1411" s="162"/>
      <c r="S1411" s="162"/>
      <c r="T1411" s="162"/>
      <c r="U1411" s="17"/>
      <c r="V1411" s="17"/>
      <c r="W1411" s="17"/>
    </row>
    <row r="1412" spans="1:23" x14ac:dyDescent="0.25">
      <c r="A1412" s="160"/>
      <c r="B1412" s="161"/>
      <c r="C1412" s="162"/>
      <c r="D1412" s="162"/>
      <c r="E1412" s="162"/>
      <c r="F1412" s="162"/>
      <c r="G1412" s="162"/>
      <c r="H1412" s="162"/>
      <c r="I1412" s="162"/>
      <c r="J1412" s="162"/>
      <c r="K1412" s="162"/>
      <c r="L1412" s="162"/>
      <c r="M1412" s="162"/>
      <c r="N1412" s="162"/>
      <c r="O1412" s="162"/>
      <c r="P1412" s="162"/>
      <c r="Q1412" s="17"/>
      <c r="R1412" s="162"/>
      <c r="S1412" s="162"/>
      <c r="T1412" s="162"/>
      <c r="U1412" s="17"/>
      <c r="V1412" s="17"/>
      <c r="W1412" s="17"/>
    </row>
    <row r="1413" spans="1:23" x14ac:dyDescent="0.25">
      <c r="A1413" s="160"/>
      <c r="B1413" s="161"/>
      <c r="C1413" s="162"/>
      <c r="D1413" s="162"/>
      <c r="E1413" s="162"/>
      <c r="F1413" s="162"/>
      <c r="G1413" s="162"/>
      <c r="H1413" s="162"/>
      <c r="I1413" s="162"/>
      <c r="J1413" s="162"/>
      <c r="K1413" s="162"/>
      <c r="L1413" s="162"/>
      <c r="M1413" s="162"/>
      <c r="N1413" s="162"/>
      <c r="O1413" s="162"/>
      <c r="P1413" s="162"/>
      <c r="Q1413" s="17"/>
      <c r="R1413" s="162"/>
      <c r="S1413" s="162"/>
      <c r="T1413" s="162"/>
      <c r="U1413" s="17"/>
      <c r="V1413" s="17"/>
      <c r="W1413" s="17"/>
    </row>
    <row r="1414" spans="1:23" x14ac:dyDescent="0.25">
      <c r="A1414" s="160"/>
      <c r="B1414" s="161"/>
      <c r="C1414" s="162"/>
      <c r="D1414" s="162"/>
      <c r="E1414" s="162"/>
      <c r="F1414" s="162"/>
      <c r="G1414" s="162"/>
      <c r="H1414" s="162"/>
      <c r="I1414" s="162"/>
      <c r="J1414" s="162"/>
      <c r="K1414" s="162"/>
      <c r="L1414" s="162"/>
      <c r="M1414" s="162"/>
      <c r="N1414" s="162"/>
      <c r="O1414" s="162"/>
      <c r="P1414" s="162"/>
      <c r="Q1414" s="17"/>
      <c r="R1414" s="162"/>
      <c r="S1414" s="162"/>
      <c r="T1414" s="162"/>
      <c r="U1414" s="17"/>
      <c r="V1414" s="17"/>
      <c r="W1414" s="17"/>
    </row>
    <row r="1415" spans="1:23" x14ac:dyDescent="0.25">
      <c r="A1415" s="160"/>
      <c r="B1415" s="161"/>
      <c r="C1415" s="162"/>
      <c r="D1415" s="162"/>
      <c r="E1415" s="162"/>
      <c r="F1415" s="162"/>
      <c r="G1415" s="162"/>
      <c r="H1415" s="162"/>
      <c r="I1415" s="162"/>
      <c r="J1415" s="162"/>
      <c r="K1415" s="162"/>
      <c r="L1415" s="162"/>
      <c r="M1415" s="162"/>
      <c r="N1415" s="162"/>
      <c r="O1415" s="162"/>
      <c r="P1415" s="162"/>
      <c r="Q1415" s="17"/>
      <c r="R1415" s="162"/>
      <c r="S1415" s="162"/>
      <c r="T1415" s="162"/>
      <c r="U1415" s="17"/>
      <c r="V1415" s="17"/>
      <c r="W1415" s="17"/>
    </row>
    <row r="1416" spans="1:23" x14ac:dyDescent="0.25">
      <c r="A1416" s="160"/>
      <c r="B1416" s="161"/>
      <c r="C1416" s="162"/>
      <c r="D1416" s="162"/>
      <c r="E1416" s="162"/>
      <c r="F1416" s="162"/>
      <c r="G1416" s="162"/>
      <c r="H1416" s="162"/>
      <c r="I1416" s="162"/>
      <c r="J1416" s="162"/>
      <c r="K1416" s="162"/>
      <c r="L1416" s="162"/>
      <c r="M1416" s="162"/>
      <c r="N1416" s="162"/>
      <c r="O1416" s="162"/>
      <c r="P1416" s="162"/>
      <c r="Q1416" s="17"/>
      <c r="R1416" s="162"/>
      <c r="S1416" s="162"/>
      <c r="T1416" s="162"/>
      <c r="U1416" s="17"/>
      <c r="V1416" s="17"/>
      <c r="W1416" s="17"/>
    </row>
    <row r="1417" spans="1:23" x14ac:dyDescent="0.25">
      <c r="A1417" s="160"/>
      <c r="B1417" s="161"/>
      <c r="C1417" s="162"/>
      <c r="D1417" s="162"/>
      <c r="E1417" s="162"/>
      <c r="F1417" s="162"/>
      <c r="G1417" s="162"/>
      <c r="H1417" s="162"/>
      <c r="I1417" s="162"/>
      <c r="J1417" s="162"/>
      <c r="K1417" s="162"/>
      <c r="L1417" s="162"/>
      <c r="M1417" s="162"/>
      <c r="N1417" s="162"/>
      <c r="O1417" s="162"/>
      <c r="P1417" s="162"/>
      <c r="Q1417" s="17"/>
      <c r="R1417" s="162"/>
      <c r="S1417" s="162"/>
      <c r="T1417" s="162"/>
      <c r="U1417" s="17"/>
      <c r="V1417" s="17"/>
      <c r="W1417" s="17"/>
    </row>
    <row r="1418" spans="1:23" x14ac:dyDescent="0.25">
      <c r="A1418" s="160"/>
      <c r="B1418" s="161"/>
      <c r="C1418" s="162"/>
      <c r="D1418" s="162"/>
      <c r="E1418" s="162"/>
      <c r="F1418" s="162"/>
      <c r="G1418" s="162"/>
      <c r="H1418" s="162"/>
      <c r="I1418" s="162"/>
      <c r="J1418" s="162"/>
      <c r="K1418" s="162"/>
      <c r="L1418" s="162"/>
      <c r="M1418" s="162"/>
      <c r="N1418" s="162"/>
      <c r="O1418" s="162"/>
      <c r="P1418" s="162"/>
      <c r="Q1418" s="17"/>
      <c r="R1418" s="162"/>
      <c r="S1418" s="162"/>
      <c r="T1418" s="162"/>
      <c r="U1418" s="17"/>
      <c r="V1418" s="17"/>
      <c r="W1418" s="17"/>
    </row>
    <row r="1419" spans="1:23" x14ac:dyDescent="0.25">
      <c r="A1419" s="160"/>
      <c r="B1419" s="161"/>
      <c r="C1419" s="162"/>
      <c r="D1419" s="162"/>
      <c r="E1419" s="162"/>
      <c r="F1419" s="162"/>
      <c r="G1419" s="162"/>
      <c r="H1419" s="162"/>
      <c r="I1419" s="162"/>
      <c r="J1419" s="162"/>
      <c r="K1419" s="162"/>
      <c r="L1419" s="162"/>
      <c r="M1419" s="162"/>
      <c r="N1419" s="162"/>
      <c r="O1419" s="162"/>
      <c r="P1419" s="162"/>
      <c r="Q1419" s="17"/>
      <c r="R1419" s="162"/>
      <c r="S1419" s="162"/>
      <c r="T1419" s="162"/>
      <c r="U1419" s="17"/>
      <c r="V1419" s="17"/>
      <c r="W1419" s="17"/>
    </row>
    <row r="1420" spans="1:23" x14ac:dyDescent="0.25">
      <c r="A1420" s="160"/>
      <c r="B1420" s="161"/>
      <c r="C1420" s="162"/>
      <c r="D1420" s="162"/>
      <c r="E1420" s="162"/>
      <c r="F1420" s="162"/>
      <c r="G1420" s="162"/>
      <c r="H1420" s="162"/>
      <c r="I1420" s="162"/>
      <c r="J1420" s="162"/>
      <c r="K1420" s="162"/>
      <c r="L1420" s="162"/>
      <c r="M1420" s="162"/>
      <c r="N1420" s="162"/>
      <c r="O1420" s="162"/>
      <c r="P1420" s="162"/>
      <c r="Q1420" s="17"/>
      <c r="R1420" s="162"/>
      <c r="S1420" s="162"/>
      <c r="T1420" s="162"/>
      <c r="U1420" s="17"/>
      <c r="V1420" s="17"/>
      <c r="W1420" s="17"/>
    </row>
    <row r="1421" spans="1:23" x14ac:dyDescent="0.25">
      <c r="A1421" s="160"/>
      <c r="B1421" s="161"/>
      <c r="C1421" s="162"/>
      <c r="D1421" s="162"/>
      <c r="E1421" s="162"/>
      <c r="F1421" s="162"/>
      <c r="G1421" s="162"/>
      <c r="H1421" s="162"/>
      <c r="I1421" s="162"/>
      <c r="J1421" s="162"/>
      <c r="K1421" s="162"/>
      <c r="L1421" s="162"/>
      <c r="M1421" s="162"/>
      <c r="N1421" s="162"/>
      <c r="O1421" s="162"/>
      <c r="P1421" s="162"/>
      <c r="Q1421" s="17"/>
      <c r="R1421" s="162"/>
      <c r="S1421" s="162"/>
      <c r="T1421" s="162"/>
      <c r="U1421" s="17"/>
      <c r="V1421" s="17"/>
      <c r="W1421" s="17"/>
    </row>
    <row r="1422" spans="1:23" x14ac:dyDescent="0.25">
      <c r="A1422" s="160"/>
      <c r="B1422" s="161"/>
      <c r="C1422" s="162"/>
      <c r="D1422" s="162"/>
      <c r="E1422" s="162"/>
      <c r="F1422" s="162"/>
      <c r="G1422" s="162"/>
      <c r="H1422" s="162"/>
      <c r="I1422" s="162"/>
      <c r="J1422" s="162"/>
      <c r="K1422" s="162"/>
      <c r="L1422" s="162"/>
      <c r="M1422" s="162"/>
      <c r="N1422" s="162"/>
      <c r="O1422" s="162"/>
      <c r="P1422" s="162"/>
      <c r="Q1422" s="17"/>
      <c r="R1422" s="162"/>
      <c r="S1422" s="162"/>
      <c r="T1422" s="162"/>
      <c r="U1422" s="17"/>
      <c r="V1422" s="17"/>
      <c r="W1422" s="17"/>
    </row>
    <row r="1423" spans="1:23" x14ac:dyDescent="0.25">
      <c r="A1423" s="160"/>
      <c r="B1423" s="161"/>
      <c r="C1423" s="162"/>
      <c r="D1423" s="162"/>
      <c r="E1423" s="162"/>
      <c r="F1423" s="162"/>
      <c r="G1423" s="162"/>
      <c r="H1423" s="162"/>
      <c r="I1423" s="162"/>
      <c r="J1423" s="162"/>
      <c r="K1423" s="162"/>
      <c r="L1423" s="162"/>
      <c r="M1423" s="162"/>
      <c r="N1423" s="162"/>
      <c r="O1423" s="162"/>
      <c r="P1423" s="162"/>
      <c r="Q1423" s="17"/>
      <c r="R1423" s="162"/>
      <c r="S1423" s="162"/>
      <c r="T1423" s="162"/>
      <c r="U1423" s="17"/>
      <c r="V1423" s="17"/>
      <c r="W1423" s="17"/>
    </row>
    <row r="1424" spans="1:23" x14ac:dyDescent="0.25">
      <c r="A1424" s="160"/>
      <c r="B1424" s="161"/>
      <c r="C1424" s="162"/>
      <c r="D1424" s="162"/>
      <c r="E1424" s="162"/>
      <c r="F1424" s="162"/>
      <c r="G1424" s="162"/>
      <c r="H1424" s="162"/>
      <c r="I1424" s="162"/>
      <c r="J1424" s="162"/>
      <c r="K1424" s="162"/>
      <c r="L1424" s="162"/>
      <c r="M1424" s="162"/>
      <c r="N1424" s="162"/>
      <c r="O1424" s="162"/>
      <c r="P1424" s="162"/>
      <c r="Q1424" s="17"/>
      <c r="R1424" s="162"/>
      <c r="S1424" s="162"/>
      <c r="T1424" s="162"/>
      <c r="U1424" s="17"/>
      <c r="V1424" s="17"/>
      <c r="W1424" s="17"/>
    </row>
    <row r="1425" spans="1:23" x14ac:dyDescent="0.25">
      <c r="A1425" s="160"/>
      <c r="B1425" s="161"/>
      <c r="C1425" s="162"/>
      <c r="D1425" s="162"/>
      <c r="E1425" s="162"/>
      <c r="F1425" s="162"/>
      <c r="G1425" s="162"/>
      <c r="H1425" s="162"/>
      <c r="I1425" s="162"/>
      <c r="J1425" s="162"/>
      <c r="K1425" s="162"/>
      <c r="L1425" s="162"/>
      <c r="M1425" s="162"/>
      <c r="N1425" s="162"/>
      <c r="O1425" s="162"/>
      <c r="P1425" s="162"/>
      <c r="Q1425" s="17"/>
      <c r="R1425" s="162"/>
      <c r="S1425" s="162"/>
      <c r="T1425" s="162"/>
      <c r="U1425" s="17"/>
      <c r="V1425" s="17"/>
      <c r="W1425" s="17"/>
    </row>
    <row r="1426" spans="1:23" x14ac:dyDescent="0.25">
      <c r="A1426" s="160"/>
      <c r="B1426" s="161"/>
      <c r="C1426" s="162"/>
      <c r="D1426" s="162"/>
      <c r="E1426" s="162"/>
      <c r="F1426" s="162"/>
      <c r="G1426" s="162"/>
      <c r="H1426" s="162"/>
      <c r="I1426" s="162"/>
      <c r="J1426" s="162"/>
      <c r="K1426" s="162"/>
      <c r="L1426" s="162"/>
      <c r="M1426" s="162"/>
      <c r="N1426" s="162"/>
      <c r="O1426" s="162"/>
      <c r="P1426" s="162"/>
      <c r="Q1426" s="17"/>
      <c r="R1426" s="162"/>
      <c r="S1426" s="162"/>
      <c r="T1426" s="162"/>
      <c r="U1426" s="17"/>
      <c r="V1426" s="17"/>
      <c r="W1426" s="17"/>
    </row>
    <row r="1427" spans="1:23" x14ac:dyDescent="0.25">
      <c r="A1427" s="160"/>
      <c r="B1427" s="161"/>
      <c r="C1427" s="162"/>
      <c r="D1427" s="162"/>
      <c r="E1427" s="162"/>
      <c r="F1427" s="162"/>
      <c r="G1427" s="162"/>
      <c r="H1427" s="162"/>
      <c r="I1427" s="162"/>
      <c r="J1427" s="162"/>
      <c r="K1427" s="162"/>
      <c r="L1427" s="162"/>
      <c r="M1427" s="162"/>
      <c r="N1427" s="162"/>
      <c r="O1427" s="162"/>
      <c r="P1427" s="162"/>
      <c r="Q1427" s="17"/>
      <c r="R1427" s="162"/>
      <c r="S1427" s="162"/>
      <c r="T1427" s="162"/>
      <c r="U1427" s="17"/>
      <c r="V1427" s="17"/>
      <c r="W1427" s="17"/>
    </row>
    <row r="1428" spans="1:23" x14ac:dyDescent="0.25">
      <c r="A1428" s="160"/>
      <c r="B1428" s="161"/>
      <c r="C1428" s="162"/>
      <c r="D1428" s="162"/>
      <c r="E1428" s="162"/>
      <c r="F1428" s="162"/>
      <c r="G1428" s="162"/>
      <c r="H1428" s="162"/>
      <c r="I1428" s="162"/>
      <c r="J1428" s="162"/>
      <c r="K1428" s="162"/>
      <c r="L1428" s="162"/>
      <c r="M1428" s="162"/>
      <c r="N1428" s="162"/>
      <c r="O1428" s="162"/>
      <c r="P1428" s="162"/>
      <c r="Q1428" s="17"/>
      <c r="R1428" s="162"/>
      <c r="S1428" s="162"/>
      <c r="T1428" s="162"/>
      <c r="U1428" s="17"/>
      <c r="V1428" s="17"/>
      <c r="W1428" s="17"/>
    </row>
    <row r="1429" spans="1:23" x14ac:dyDescent="0.25">
      <c r="A1429" s="160"/>
      <c r="B1429" s="161"/>
      <c r="C1429" s="162"/>
      <c r="D1429" s="162"/>
      <c r="E1429" s="162"/>
      <c r="F1429" s="162"/>
      <c r="G1429" s="162"/>
      <c r="H1429" s="162"/>
      <c r="I1429" s="162"/>
      <c r="J1429" s="162"/>
      <c r="K1429" s="162"/>
      <c r="L1429" s="162"/>
      <c r="M1429" s="162"/>
      <c r="N1429" s="162"/>
      <c r="O1429" s="162"/>
      <c r="P1429" s="162"/>
      <c r="Q1429" s="17"/>
      <c r="R1429" s="162"/>
      <c r="S1429" s="162"/>
      <c r="T1429" s="162"/>
      <c r="U1429" s="17"/>
      <c r="V1429" s="17"/>
      <c r="W1429" s="17"/>
    </row>
    <row r="1430" spans="1:23" x14ac:dyDescent="0.25">
      <c r="A1430" s="160"/>
      <c r="B1430" s="161"/>
      <c r="C1430" s="162"/>
      <c r="D1430" s="162"/>
      <c r="E1430" s="162"/>
      <c r="F1430" s="162"/>
      <c r="G1430" s="162"/>
      <c r="H1430" s="162"/>
      <c r="I1430" s="162"/>
      <c r="J1430" s="162"/>
      <c r="K1430" s="162"/>
      <c r="L1430" s="162"/>
      <c r="M1430" s="162"/>
      <c r="N1430" s="162"/>
      <c r="O1430" s="162"/>
      <c r="P1430" s="162"/>
      <c r="Q1430" s="17"/>
      <c r="R1430" s="162"/>
      <c r="S1430" s="162"/>
      <c r="T1430" s="162"/>
      <c r="U1430" s="17"/>
      <c r="V1430" s="17"/>
      <c r="W1430" s="17"/>
    </row>
    <row r="1431" spans="1:23" x14ac:dyDescent="0.25">
      <c r="A1431" s="160"/>
      <c r="B1431" s="161"/>
      <c r="C1431" s="162"/>
      <c r="D1431" s="162"/>
      <c r="E1431" s="162"/>
      <c r="F1431" s="162"/>
      <c r="G1431" s="162"/>
      <c r="H1431" s="162"/>
      <c r="I1431" s="162"/>
      <c r="J1431" s="162"/>
      <c r="K1431" s="162"/>
      <c r="L1431" s="162"/>
      <c r="M1431" s="162"/>
      <c r="N1431" s="162"/>
      <c r="O1431" s="162"/>
      <c r="P1431" s="162"/>
      <c r="Q1431" s="17"/>
      <c r="R1431" s="162"/>
      <c r="S1431" s="162"/>
      <c r="T1431" s="162"/>
      <c r="U1431" s="17"/>
      <c r="V1431" s="17"/>
      <c r="W1431" s="17"/>
    </row>
    <row r="1432" spans="1:23" x14ac:dyDescent="0.25">
      <c r="A1432" s="160"/>
      <c r="B1432" s="161"/>
      <c r="C1432" s="162"/>
      <c r="D1432" s="162"/>
      <c r="E1432" s="162"/>
      <c r="F1432" s="162"/>
      <c r="G1432" s="162"/>
      <c r="H1432" s="162"/>
      <c r="I1432" s="162"/>
      <c r="J1432" s="162"/>
      <c r="K1432" s="162"/>
      <c r="L1432" s="162"/>
      <c r="M1432" s="162"/>
      <c r="N1432" s="162"/>
      <c r="O1432" s="162"/>
      <c r="P1432" s="162"/>
      <c r="Q1432" s="17"/>
      <c r="R1432" s="162"/>
      <c r="S1432" s="162"/>
      <c r="T1432" s="162"/>
      <c r="U1432" s="17"/>
      <c r="V1432" s="17"/>
      <c r="W1432" s="17"/>
    </row>
    <row r="1433" spans="1:23" x14ac:dyDescent="0.25">
      <c r="A1433" s="160"/>
      <c r="B1433" s="161"/>
      <c r="C1433" s="162"/>
      <c r="D1433" s="162"/>
      <c r="E1433" s="162"/>
      <c r="F1433" s="162"/>
      <c r="G1433" s="162"/>
      <c r="H1433" s="162"/>
      <c r="I1433" s="162"/>
      <c r="J1433" s="162"/>
      <c r="K1433" s="162"/>
      <c r="L1433" s="162"/>
      <c r="M1433" s="162"/>
      <c r="N1433" s="162"/>
      <c r="O1433" s="162"/>
      <c r="P1433" s="162"/>
      <c r="Q1433" s="17"/>
      <c r="R1433" s="162"/>
      <c r="S1433" s="162"/>
      <c r="T1433" s="162"/>
      <c r="U1433" s="17"/>
      <c r="V1433" s="17"/>
      <c r="W1433" s="17"/>
    </row>
    <row r="1434" spans="1:23" x14ac:dyDescent="0.25">
      <c r="A1434" s="160"/>
      <c r="B1434" s="161"/>
      <c r="C1434" s="162"/>
      <c r="D1434" s="162"/>
      <c r="E1434" s="162"/>
      <c r="F1434" s="162"/>
      <c r="G1434" s="162"/>
      <c r="H1434" s="162"/>
      <c r="I1434" s="162"/>
      <c r="J1434" s="162"/>
      <c r="K1434" s="162"/>
      <c r="L1434" s="162"/>
      <c r="M1434" s="162"/>
      <c r="N1434" s="162"/>
      <c r="O1434" s="162"/>
      <c r="P1434" s="162"/>
      <c r="Q1434" s="17"/>
      <c r="R1434" s="162"/>
      <c r="S1434" s="162"/>
      <c r="T1434" s="162"/>
      <c r="U1434" s="17"/>
      <c r="V1434" s="17"/>
      <c r="W1434" s="17"/>
    </row>
    <row r="1435" spans="1:23" x14ac:dyDescent="0.25">
      <c r="A1435" s="160"/>
      <c r="B1435" s="161"/>
      <c r="C1435" s="162"/>
      <c r="D1435" s="162"/>
      <c r="E1435" s="162"/>
      <c r="F1435" s="162"/>
      <c r="G1435" s="162"/>
      <c r="H1435" s="162"/>
      <c r="I1435" s="162"/>
      <c r="J1435" s="162"/>
      <c r="K1435" s="162"/>
      <c r="L1435" s="162"/>
      <c r="M1435" s="162"/>
      <c r="N1435" s="162"/>
      <c r="O1435" s="162"/>
      <c r="P1435" s="162"/>
      <c r="Q1435" s="17"/>
      <c r="R1435" s="162"/>
      <c r="S1435" s="162"/>
      <c r="T1435" s="162"/>
      <c r="U1435" s="17"/>
      <c r="V1435" s="17"/>
      <c r="W1435" s="17"/>
    </row>
    <row r="1436" spans="1:23" x14ac:dyDescent="0.25">
      <c r="A1436" s="160"/>
      <c r="B1436" s="161"/>
      <c r="C1436" s="162"/>
      <c r="D1436" s="162"/>
      <c r="E1436" s="162"/>
      <c r="F1436" s="162"/>
      <c r="G1436" s="162"/>
      <c r="H1436" s="162"/>
      <c r="I1436" s="162"/>
      <c r="J1436" s="162"/>
      <c r="K1436" s="162"/>
      <c r="L1436" s="162"/>
      <c r="M1436" s="162"/>
      <c r="N1436" s="162"/>
      <c r="O1436" s="162"/>
      <c r="P1436" s="162"/>
      <c r="Q1436" s="17"/>
      <c r="R1436" s="162"/>
      <c r="S1436" s="162"/>
      <c r="T1436" s="162"/>
      <c r="U1436" s="17"/>
      <c r="V1436" s="17"/>
      <c r="W1436" s="17"/>
    </row>
    <row r="1437" spans="1:23" x14ac:dyDescent="0.25">
      <c r="A1437" s="160"/>
      <c r="B1437" s="161"/>
      <c r="C1437" s="162"/>
      <c r="D1437" s="162"/>
      <c r="E1437" s="162"/>
      <c r="F1437" s="162"/>
      <c r="G1437" s="162"/>
      <c r="H1437" s="162"/>
      <c r="I1437" s="162"/>
      <c r="J1437" s="162"/>
      <c r="K1437" s="162"/>
      <c r="L1437" s="162"/>
      <c r="M1437" s="162"/>
      <c r="N1437" s="162"/>
      <c r="O1437" s="162"/>
      <c r="P1437" s="162"/>
      <c r="Q1437" s="17"/>
      <c r="R1437" s="162"/>
      <c r="S1437" s="162"/>
      <c r="T1437" s="162"/>
      <c r="U1437" s="17"/>
      <c r="V1437" s="17"/>
      <c r="W1437" s="17"/>
    </row>
    <row r="1438" spans="1:23" x14ac:dyDescent="0.25">
      <c r="A1438" s="160"/>
      <c r="B1438" s="161"/>
      <c r="C1438" s="162"/>
      <c r="D1438" s="162"/>
      <c r="E1438" s="162"/>
      <c r="F1438" s="162"/>
      <c r="G1438" s="162"/>
      <c r="H1438" s="162"/>
      <c r="I1438" s="162"/>
      <c r="J1438" s="162"/>
      <c r="K1438" s="162"/>
      <c r="L1438" s="162"/>
      <c r="M1438" s="162"/>
      <c r="N1438" s="162"/>
      <c r="O1438" s="162"/>
      <c r="P1438" s="162"/>
      <c r="Q1438" s="17"/>
      <c r="R1438" s="162"/>
      <c r="S1438" s="162"/>
      <c r="T1438" s="162"/>
      <c r="U1438" s="17"/>
      <c r="V1438" s="17"/>
      <c r="W1438" s="17"/>
    </row>
    <row r="1439" spans="1:23" x14ac:dyDescent="0.25">
      <c r="A1439" s="160"/>
      <c r="B1439" s="161"/>
      <c r="C1439" s="162"/>
      <c r="D1439" s="162"/>
      <c r="E1439" s="162"/>
      <c r="F1439" s="162"/>
      <c r="G1439" s="162"/>
      <c r="H1439" s="162"/>
      <c r="I1439" s="162"/>
      <c r="J1439" s="162"/>
      <c r="K1439" s="162"/>
      <c r="L1439" s="162"/>
      <c r="M1439" s="162"/>
      <c r="N1439" s="162"/>
      <c r="O1439" s="162"/>
      <c r="P1439" s="162"/>
      <c r="Q1439" s="17"/>
      <c r="R1439" s="162"/>
      <c r="S1439" s="162"/>
      <c r="T1439" s="162"/>
      <c r="U1439" s="17"/>
      <c r="V1439" s="17"/>
      <c r="W1439" s="17"/>
    </row>
    <row r="1440" spans="1:23" x14ac:dyDescent="0.25">
      <c r="A1440" s="160"/>
      <c r="B1440" s="161"/>
      <c r="C1440" s="162"/>
      <c r="D1440" s="162"/>
      <c r="E1440" s="162"/>
      <c r="F1440" s="162"/>
      <c r="G1440" s="162"/>
      <c r="H1440" s="162"/>
      <c r="I1440" s="162"/>
      <c r="J1440" s="162"/>
      <c r="K1440" s="162"/>
      <c r="L1440" s="162"/>
      <c r="M1440" s="162"/>
      <c r="N1440" s="162"/>
      <c r="O1440" s="162"/>
      <c r="P1440" s="162"/>
      <c r="Q1440" s="17"/>
      <c r="R1440" s="162"/>
      <c r="S1440" s="162"/>
      <c r="T1440" s="162"/>
      <c r="U1440" s="17"/>
      <c r="V1440" s="17"/>
      <c r="W1440" s="17"/>
    </row>
    <row r="1441" spans="1:23" x14ac:dyDescent="0.25">
      <c r="A1441" s="160"/>
      <c r="B1441" s="161"/>
      <c r="C1441" s="162"/>
      <c r="D1441" s="162"/>
      <c r="E1441" s="162"/>
      <c r="F1441" s="162"/>
      <c r="G1441" s="162"/>
      <c r="H1441" s="162"/>
      <c r="I1441" s="162"/>
      <c r="J1441" s="162"/>
      <c r="K1441" s="162"/>
      <c r="L1441" s="162"/>
      <c r="M1441" s="162"/>
      <c r="N1441" s="162"/>
      <c r="O1441" s="162"/>
      <c r="P1441" s="162"/>
      <c r="Q1441" s="17"/>
      <c r="R1441" s="162"/>
      <c r="S1441" s="162"/>
      <c r="T1441" s="162"/>
      <c r="U1441" s="17"/>
      <c r="V1441" s="17"/>
      <c r="W1441" s="17"/>
    </row>
    <row r="1442" spans="1:23" x14ac:dyDescent="0.25">
      <c r="A1442" s="160"/>
      <c r="B1442" s="161"/>
      <c r="C1442" s="162"/>
      <c r="D1442" s="162"/>
      <c r="E1442" s="162"/>
      <c r="F1442" s="162"/>
      <c r="G1442" s="162"/>
      <c r="H1442" s="162"/>
      <c r="I1442" s="162"/>
      <c r="J1442" s="162"/>
      <c r="K1442" s="162"/>
      <c r="L1442" s="162"/>
      <c r="M1442" s="162"/>
      <c r="N1442" s="162"/>
      <c r="O1442" s="162"/>
      <c r="P1442" s="162"/>
      <c r="Q1442" s="17"/>
      <c r="R1442" s="162"/>
      <c r="S1442" s="162"/>
      <c r="T1442" s="162"/>
      <c r="U1442" s="17"/>
      <c r="V1442" s="17"/>
      <c r="W1442" s="17"/>
    </row>
    <row r="1443" spans="1:23" x14ac:dyDescent="0.25">
      <c r="A1443" s="160"/>
      <c r="B1443" s="161"/>
      <c r="C1443" s="162"/>
      <c r="D1443" s="162"/>
      <c r="E1443" s="162"/>
      <c r="F1443" s="162"/>
      <c r="G1443" s="162"/>
      <c r="H1443" s="162"/>
      <c r="I1443" s="162"/>
      <c r="J1443" s="162"/>
      <c r="K1443" s="162"/>
      <c r="L1443" s="162"/>
      <c r="M1443" s="162"/>
      <c r="N1443" s="162"/>
      <c r="O1443" s="162"/>
      <c r="P1443" s="162"/>
      <c r="Q1443" s="17"/>
      <c r="R1443" s="162"/>
      <c r="S1443" s="162"/>
      <c r="T1443" s="162"/>
      <c r="U1443" s="17"/>
      <c r="V1443" s="17"/>
      <c r="W1443" s="17"/>
    </row>
    <row r="1444" spans="1:23" x14ac:dyDescent="0.25">
      <c r="A1444" s="160"/>
      <c r="B1444" s="161"/>
      <c r="C1444" s="162"/>
      <c r="D1444" s="162"/>
      <c r="E1444" s="162"/>
      <c r="F1444" s="162"/>
      <c r="G1444" s="162"/>
      <c r="H1444" s="162"/>
      <c r="I1444" s="162"/>
      <c r="J1444" s="162"/>
      <c r="K1444" s="162"/>
      <c r="L1444" s="162"/>
      <c r="M1444" s="162"/>
      <c r="N1444" s="162"/>
      <c r="O1444" s="162"/>
      <c r="P1444" s="162"/>
      <c r="Q1444" s="17"/>
      <c r="R1444" s="162"/>
      <c r="S1444" s="162"/>
      <c r="T1444" s="162"/>
      <c r="U1444" s="17"/>
      <c r="V1444" s="17"/>
      <c r="W1444" s="17"/>
    </row>
    <row r="1445" spans="1:23" x14ac:dyDescent="0.25">
      <c r="A1445" s="160"/>
      <c r="B1445" s="161"/>
      <c r="C1445" s="162"/>
      <c r="D1445" s="162"/>
      <c r="E1445" s="162"/>
      <c r="F1445" s="162"/>
      <c r="G1445" s="162"/>
      <c r="H1445" s="162"/>
      <c r="I1445" s="162"/>
      <c r="J1445" s="162"/>
      <c r="K1445" s="162"/>
      <c r="L1445" s="162"/>
      <c r="M1445" s="162"/>
      <c r="N1445" s="162"/>
      <c r="O1445" s="162"/>
      <c r="P1445" s="162"/>
      <c r="Q1445" s="17"/>
      <c r="R1445" s="162"/>
      <c r="S1445" s="162"/>
      <c r="T1445" s="162"/>
      <c r="U1445" s="17"/>
      <c r="V1445" s="17"/>
      <c r="W1445" s="17"/>
    </row>
    <row r="1446" spans="1:23" x14ac:dyDescent="0.25">
      <c r="A1446" s="160"/>
      <c r="B1446" s="161"/>
      <c r="C1446" s="162"/>
      <c r="D1446" s="162"/>
      <c r="E1446" s="162"/>
      <c r="F1446" s="162"/>
      <c r="G1446" s="162"/>
      <c r="H1446" s="162"/>
      <c r="I1446" s="162"/>
      <c r="J1446" s="162"/>
      <c r="K1446" s="162"/>
      <c r="L1446" s="162"/>
      <c r="M1446" s="162"/>
      <c r="N1446" s="162"/>
      <c r="O1446" s="162"/>
      <c r="P1446" s="162"/>
      <c r="Q1446" s="17"/>
      <c r="R1446" s="162"/>
      <c r="S1446" s="162"/>
      <c r="T1446" s="162"/>
      <c r="U1446" s="17"/>
      <c r="V1446" s="17"/>
      <c r="W1446" s="17"/>
    </row>
    <row r="1447" spans="1:23" x14ac:dyDescent="0.25">
      <c r="A1447" s="160"/>
      <c r="B1447" s="161"/>
      <c r="C1447" s="162"/>
      <c r="D1447" s="162"/>
      <c r="E1447" s="162"/>
      <c r="F1447" s="162"/>
      <c r="G1447" s="162"/>
      <c r="H1447" s="162"/>
      <c r="I1447" s="162"/>
      <c r="J1447" s="162"/>
      <c r="K1447" s="162"/>
      <c r="L1447" s="162"/>
      <c r="M1447" s="162"/>
      <c r="N1447" s="162"/>
      <c r="O1447" s="162"/>
      <c r="P1447" s="162"/>
      <c r="Q1447" s="17"/>
      <c r="R1447" s="162"/>
      <c r="S1447" s="162"/>
      <c r="T1447" s="162"/>
      <c r="U1447" s="17"/>
      <c r="V1447" s="17"/>
      <c r="W1447" s="17"/>
    </row>
    <row r="1448" spans="1:23" x14ac:dyDescent="0.25">
      <c r="A1448" s="160"/>
      <c r="B1448" s="161"/>
      <c r="C1448" s="162"/>
      <c r="D1448" s="162"/>
      <c r="E1448" s="162"/>
      <c r="F1448" s="162"/>
      <c r="G1448" s="162"/>
      <c r="H1448" s="162"/>
      <c r="I1448" s="162"/>
      <c r="J1448" s="162"/>
      <c r="K1448" s="162"/>
      <c r="L1448" s="162"/>
      <c r="M1448" s="162"/>
      <c r="N1448" s="162"/>
      <c r="O1448" s="162"/>
      <c r="P1448" s="162"/>
      <c r="Q1448" s="17"/>
      <c r="R1448" s="162"/>
      <c r="S1448" s="162"/>
      <c r="T1448" s="162"/>
      <c r="U1448" s="17"/>
      <c r="V1448" s="17"/>
      <c r="W1448" s="17"/>
    </row>
    <row r="1449" spans="1:23" x14ac:dyDescent="0.25">
      <c r="A1449" s="160"/>
      <c r="B1449" s="161"/>
      <c r="C1449" s="162"/>
      <c r="D1449" s="162"/>
      <c r="E1449" s="162"/>
      <c r="F1449" s="162"/>
      <c r="G1449" s="162"/>
      <c r="H1449" s="162"/>
      <c r="I1449" s="162"/>
      <c r="J1449" s="162"/>
      <c r="K1449" s="162"/>
      <c r="L1449" s="162"/>
      <c r="M1449" s="162"/>
      <c r="N1449" s="162"/>
      <c r="O1449" s="162"/>
      <c r="P1449" s="162"/>
      <c r="Q1449" s="17"/>
      <c r="R1449" s="162"/>
      <c r="S1449" s="162"/>
      <c r="T1449" s="162"/>
      <c r="U1449" s="17"/>
      <c r="V1449" s="17"/>
      <c r="W1449" s="17"/>
    </row>
    <row r="1450" spans="1:23" x14ac:dyDescent="0.25">
      <c r="A1450" s="160"/>
      <c r="B1450" s="161"/>
      <c r="C1450" s="162"/>
      <c r="D1450" s="162"/>
      <c r="E1450" s="162"/>
      <c r="F1450" s="162"/>
      <c r="G1450" s="162"/>
      <c r="H1450" s="162"/>
      <c r="I1450" s="162"/>
      <c r="J1450" s="162"/>
      <c r="K1450" s="162"/>
      <c r="L1450" s="162"/>
      <c r="M1450" s="162"/>
      <c r="N1450" s="162"/>
      <c r="O1450" s="162"/>
      <c r="P1450" s="162"/>
      <c r="Q1450" s="17"/>
      <c r="R1450" s="162"/>
      <c r="S1450" s="162"/>
      <c r="T1450" s="162"/>
      <c r="U1450" s="17"/>
      <c r="V1450" s="17"/>
      <c r="W1450" s="17"/>
    </row>
    <row r="1451" spans="1:23" x14ac:dyDescent="0.25">
      <c r="A1451" s="160"/>
      <c r="B1451" s="161"/>
      <c r="C1451" s="162"/>
      <c r="D1451" s="162"/>
      <c r="E1451" s="162"/>
      <c r="F1451" s="162"/>
      <c r="G1451" s="162"/>
      <c r="H1451" s="162"/>
      <c r="I1451" s="162"/>
      <c r="J1451" s="162"/>
      <c r="K1451" s="162"/>
      <c r="L1451" s="162"/>
      <c r="M1451" s="162"/>
      <c r="N1451" s="162"/>
      <c r="O1451" s="162"/>
      <c r="P1451" s="162"/>
      <c r="Q1451" s="17"/>
      <c r="R1451" s="162"/>
      <c r="S1451" s="162"/>
      <c r="T1451" s="162"/>
      <c r="U1451" s="17"/>
      <c r="V1451" s="17"/>
      <c r="W1451" s="17"/>
    </row>
    <row r="1452" spans="1:23" x14ac:dyDescent="0.25">
      <c r="A1452" s="160"/>
      <c r="B1452" s="161"/>
      <c r="C1452" s="162"/>
      <c r="D1452" s="162"/>
      <c r="E1452" s="162"/>
      <c r="F1452" s="162"/>
      <c r="G1452" s="162"/>
      <c r="H1452" s="162"/>
      <c r="I1452" s="162"/>
      <c r="J1452" s="162"/>
      <c r="K1452" s="162"/>
      <c r="L1452" s="162"/>
      <c r="M1452" s="162"/>
      <c r="N1452" s="162"/>
      <c r="O1452" s="162"/>
      <c r="P1452" s="162"/>
      <c r="Q1452" s="17"/>
      <c r="R1452" s="162"/>
      <c r="S1452" s="162"/>
      <c r="T1452" s="162"/>
      <c r="U1452" s="17"/>
      <c r="V1452" s="17"/>
      <c r="W1452" s="17"/>
    </row>
    <row r="1453" spans="1:23" x14ac:dyDescent="0.25">
      <c r="A1453" s="160"/>
      <c r="B1453" s="161"/>
      <c r="C1453" s="162"/>
      <c r="D1453" s="162"/>
      <c r="E1453" s="162"/>
      <c r="F1453" s="162"/>
      <c r="G1453" s="162"/>
      <c r="H1453" s="162"/>
      <c r="I1453" s="162"/>
      <c r="J1453" s="162"/>
      <c r="K1453" s="162"/>
      <c r="L1453" s="162"/>
      <c r="M1453" s="162"/>
      <c r="N1453" s="162"/>
      <c r="O1453" s="162"/>
      <c r="P1453" s="162"/>
      <c r="Q1453" s="17"/>
      <c r="R1453" s="162"/>
      <c r="S1453" s="162"/>
      <c r="T1453" s="162"/>
      <c r="U1453" s="17"/>
      <c r="V1453" s="17"/>
      <c r="W1453" s="17"/>
    </row>
    <row r="1454" spans="1:23" x14ac:dyDescent="0.25">
      <c r="A1454" s="160"/>
      <c r="B1454" s="161"/>
      <c r="C1454" s="162"/>
      <c r="D1454" s="162"/>
      <c r="E1454" s="162"/>
      <c r="F1454" s="162"/>
      <c r="G1454" s="162"/>
      <c r="H1454" s="162"/>
      <c r="I1454" s="162"/>
      <c r="J1454" s="162"/>
      <c r="K1454" s="162"/>
      <c r="L1454" s="162"/>
      <c r="M1454" s="162"/>
      <c r="N1454" s="162"/>
      <c r="O1454" s="162"/>
      <c r="P1454" s="162"/>
      <c r="Q1454" s="17"/>
      <c r="R1454" s="162"/>
      <c r="S1454" s="162"/>
      <c r="T1454" s="162"/>
      <c r="U1454" s="17"/>
      <c r="V1454" s="17"/>
      <c r="W1454" s="17"/>
    </row>
    <row r="1455" spans="1:23" x14ac:dyDescent="0.25">
      <c r="A1455" s="160"/>
      <c r="B1455" s="161"/>
      <c r="C1455" s="162"/>
      <c r="D1455" s="162"/>
      <c r="E1455" s="162"/>
      <c r="F1455" s="162"/>
      <c r="G1455" s="162"/>
      <c r="H1455" s="162"/>
      <c r="I1455" s="162"/>
      <c r="J1455" s="162"/>
      <c r="K1455" s="162"/>
      <c r="L1455" s="162"/>
      <c r="M1455" s="162"/>
      <c r="N1455" s="162"/>
      <c r="O1455" s="162"/>
      <c r="P1455" s="162"/>
      <c r="Q1455" s="17"/>
      <c r="R1455" s="162"/>
      <c r="S1455" s="162"/>
      <c r="T1455" s="162"/>
      <c r="U1455" s="17"/>
      <c r="V1455" s="17"/>
      <c r="W1455" s="17"/>
    </row>
    <row r="1456" spans="1:23" x14ac:dyDescent="0.25">
      <c r="A1456" s="160"/>
      <c r="B1456" s="161"/>
      <c r="C1456" s="162"/>
      <c r="D1456" s="162"/>
      <c r="E1456" s="162"/>
      <c r="F1456" s="162"/>
      <c r="G1456" s="162"/>
      <c r="H1456" s="162"/>
      <c r="I1456" s="162"/>
      <c r="J1456" s="162"/>
      <c r="K1456" s="162"/>
      <c r="L1456" s="162"/>
      <c r="M1456" s="162"/>
      <c r="N1456" s="162"/>
      <c r="O1456" s="162"/>
      <c r="P1456" s="162"/>
      <c r="Q1456" s="17"/>
      <c r="R1456" s="162"/>
      <c r="S1456" s="162"/>
      <c r="T1456" s="162"/>
      <c r="U1456" s="17"/>
      <c r="V1456" s="17"/>
      <c r="W1456" s="17"/>
    </row>
    <row r="1457" spans="1:23" x14ac:dyDescent="0.25">
      <c r="A1457" s="160"/>
      <c r="B1457" s="161"/>
      <c r="C1457" s="162"/>
      <c r="D1457" s="162"/>
      <c r="E1457" s="162"/>
      <c r="F1457" s="162"/>
      <c r="G1457" s="162"/>
      <c r="H1457" s="162"/>
      <c r="I1457" s="162"/>
      <c r="J1457" s="162"/>
      <c r="K1457" s="162"/>
      <c r="L1457" s="162"/>
      <c r="M1457" s="162"/>
      <c r="N1457" s="162"/>
      <c r="O1457" s="162"/>
      <c r="P1457" s="162"/>
      <c r="Q1457" s="17"/>
      <c r="R1457" s="162"/>
      <c r="S1457" s="162"/>
      <c r="T1457" s="162"/>
      <c r="U1457" s="17"/>
      <c r="V1457" s="17"/>
      <c r="W1457" s="17"/>
    </row>
    <row r="1458" spans="1:23" x14ac:dyDescent="0.25">
      <c r="A1458" s="160"/>
      <c r="B1458" s="161"/>
      <c r="C1458" s="162"/>
      <c r="D1458" s="162"/>
      <c r="E1458" s="162"/>
      <c r="F1458" s="162"/>
      <c r="G1458" s="162"/>
      <c r="H1458" s="162"/>
      <c r="I1458" s="162"/>
      <c r="J1458" s="162"/>
      <c r="K1458" s="162"/>
      <c r="L1458" s="162"/>
      <c r="M1458" s="162"/>
      <c r="N1458" s="162"/>
      <c r="O1458" s="162"/>
      <c r="P1458" s="162"/>
      <c r="Q1458" s="17"/>
      <c r="R1458" s="162"/>
      <c r="S1458" s="162"/>
      <c r="T1458" s="162"/>
      <c r="U1458" s="17"/>
      <c r="V1458" s="17"/>
      <c r="W1458" s="17"/>
    </row>
    <row r="1459" spans="1:23" x14ac:dyDescent="0.25">
      <c r="A1459" s="160"/>
      <c r="B1459" s="161"/>
      <c r="C1459" s="162"/>
      <c r="D1459" s="162"/>
      <c r="E1459" s="162"/>
      <c r="F1459" s="162"/>
      <c r="G1459" s="162"/>
      <c r="H1459" s="162"/>
      <c r="I1459" s="162"/>
      <c r="J1459" s="162"/>
      <c r="K1459" s="162"/>
      <c r="L1459" s="162"/>
      <c r="M1459" s="162"/>
      <c r="N1459" s="162"/>
      <c r="O1459" s="162"/>
      <c r="P1459" s="162"/>
      <c r="Q1459" s="17"/>
      <c r="R1459" s="162"/>
      <c r="S1459" s="162"/>
      <c r="T1459" s="162"/>
      <c r="U1459" s="17"/>
      <c r="V1459" s="17"/>
      <c r="W1459" s="17"/>
    </row>
    <row r="1460" spans="1:23" x14ac:dyDescent="0.25">
      <c r="A1460" s="160"/>
      <c r="B1460" s="161"/>
      <c r="C1460" s="162"/>
      <c r="D1460" s="162"/>
      <c r="E1460" s="162"/>
      <c r="F1460" s="162"/>
      <c r="G1460" s="162"/>
      <c r="H1460" s="162"/>
      <c r="I1460" s="162"/>
      <c r="J1460" s="162"/>
      <c r="K1460" s="162"/>
      <c r="L1460" s="162"/>
      <c r="M1460" s="162"/>
      <c r="N1460" s="162"/>
      <c r="O1460" s="162"/>
      <c r="P1460" s="162"/>
      <c r="Q1460" s="17"/>
      <c r="R1460" s="162"/>
      <c r="S1460" s="162"/>
      <c r="T1460" s="162"/>
      <c r="U1460" s="17"/>
      <c r="V1460" s="17"/>
      <c r="W1460" s="17"/>
    </row>
  </sheetData>
  <mergeCells count="43">
    <mergeCell ref="Q972:Q973"/>
    <mergeCell ref="Q153:Q156"/>
    <mergeCell ref="Q347:Q349"/>
    <mergeCell ref="Q377:Q381"/>
    <mergeCell ref="Q670:Q700"/>
    <mergeCell ref="Q859:Q860"/>
    <mergeCell ref="Q969:Q970"/>
    <mergeCell ref="Q148:Q152"/>
    <mergeCell ref="L6:M6"/>
    <mergeCell ref="D7:D8"/>
    <mergeCell ref="E7:E8"/>
    <mergeCell ref="F7:F8"/>
    <mergeCell ref="G7:G8"/>
    <mergeCell ref="H7:H8"/>
    <mergeCell ref="I7:I8"/>
    <mergeCell ref="J7:J8"/>
    <mergeCell ref="K7:K8"/>
    <mergeCell ref="L7:L8"/>
    <mergeCell ref="M7:M8"/>
    <mergeCell ref="O7:O8"/>
    <mergeCell ref="P7:P8"/>
    <mergeCell ref="Q96:Q104"/>
    <mergeCell ref="Q115:Q118"/>
    <mergeCell ref="R4:S4"/>
    <mergeCell ref="T4:T8"/>
    <mergeCell ref="C5:C8"/>
    <mergeCell ref="D5:E6"/>
    <mergeCell ref="F5:M5"/>
    <mergeCell ref="N5:N8"/>
    <mergeCell ref="O5:P6"/>
    <mergeCell ref="R5:R8"/>
    <mergeCell ref="S5:S8"/>
    <mergeCell ref="F6:G6"/>
    <mergeCell ref="A1:Q1"/>
    <mergeCell ref="A2:Q2"/>
    <mergeCell ref="A3:Q3"/>
    <mergeCell ref="A4:A8"/>
    <mergeCell ref="B4:B8"/>
    <mergeCell ref="C4:M4"/>
    <mergeCell ref="N4:P4"/>
    <mergeCell ref="Q4:Q8"/>
    <mergeCell ref="H6:I6"/>
    <mergeCell ref="J6:K6"/>
  </mergeCells>
  <pageMargins left="0.77" right="0.28000000000000003" top="0.74803149606299202" bottom="0.72" header="0.38" footer="0.31496062992126"/>
  <pageSetup paperSize="9" scale="84" firstPageNumber="6" fitToHeight="0" orientation="portrait" useFirstPageNumber="1" r:id="rId1"/>
  <headerFooter>
    <oddHeader>&amp;C&amp;P</oddHeader>
  </headerFooter>
  <rowBreaks count="1" manualBreakCount="1">
    <brk id="130"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686"/>
  <sheetViews>
    <sheetView showZeros="0" tabSelected="1" zoomScale="70" zoomScaleNormal="70" zoomScaleSheetLayoutView="55" workbookViewId="0">
      <selection activeCell="K10" sqref="K10:K12"/>
    </sheetView>
  </sheetViews>
  <sheetFormatPr defaultRowHeight="12.75" x14ac:dyDescent="0.25"/>
  <cols>
    <col min="1" max="1" width="7.25" style="26" customWidth="1"/>
    <col min="2" max="2" width="43.875" style="58" customWidth="1"/>
    <col min="3" max="3" width="18.5" style="58" customWidth="1"/>
    <col min="4" max="4" width="16.375" style="58" customWidth="1"/>
    <col min="5" max="5" width="15.75" style="58" customWidth="1"/>
    <col min="6" max="6" width="11.125" style="58" hidden="1" customWidth="1"/>
    <col min="7" max="7" width="11.875" style="58" hidden="1" customWidth="1"/>
    <col min="8" max="9" width="15.125" style="58" customWidth="1"/>
    <col min="10" max="10" width="12.75" style="58" customWidth="1"/>
    <col min="11" max="11" width="14.5" style="58" customWidth="1"/>
    <col min="12" max="12" width="13.375" style="58" customWidth="1"/>
    <col min="13" max="13" width="14.75" style="58" customWidth="1"/>
    <col min="14" max="14" width="15.125" style="264" customWidth="1"/>
    <col min="15" max="15" width="14.875" style="264" customWidth="1"/>
    <col min="16" max="16" width="12.75" style="264" customWidth="1"/>
    <col min="17" max="17" width="13.625" style="264" customWidth="1"/>
    <col min="18" max="18" width="12.875" style="264" customWidth="1"/>
    <col min="19" max="19" width="11.75" style="264" customWidth="1"/>
    <col min="20" max="20" width="10" style="264" customWidth="1"/>
    <col min="21" max="21" width="12.125" style="264" customWidth="1"/>
    <col min="22" max="22" width="12.375" style="264" customWidth="1"/>
    <col min="23" max="23" width="13.5" style="264" hidden="1" customWidth="1"/>
    <col min="24" max="24" width="12.875" style="264" hidden="1" customWidth="1"/>
    <col min="25" max="25" width="13.75" style="264" hidden="1" customWidth="1"/>
    <col min="26" max="26" width="12.75" style="264" hidden="1" customWidth="1"/>
    <col min="27" max="27" width="13.125" style="264" hidden="1" customWidth="1"/>
    <col min="28" max="28" width="11.5" style="264" hidden="1" customWidth="1"/>
    <col min="29" max="29" width="12.875" style="264" hidden="1" customWidth="1"/>
    <col min="30" max="30" width="11.875" style="264" hidden="1" customWidth="1"/>
    <col min="31" max="31" width="13" style="264" hidden="1" customWidth="1"/>
    <col min="32" max="32" width="12" style="264" hidden="1" customWidth="1"/>
    <col min="33" max="33" width="11.5" style="264" hidden="1" customWidth="1"/>
    <col min="34" max="34" width="11.875" style="264" hidden="1" customWidth="1"/>
    <col min="35" max="35" width="14.75" style="264" hidden="1" customWidth="1"/>
    <col min="36" max="36" width="11.75" style="264" hidden="1" customWidth="1"/>
    <col min="37" max="37" width="13.375" style="264" hidden="1" customWidth="1"/>
    <col min="38" max="38" width="12.25" style="264" hidden="1" customWidth="1"/>
    <col min="39" max="39" width="11.625" style="264" hidden="1" customWidth="1"/>
    <col min="40" max="40" width="9.75" style="264" hidden="1" customWidth="1"/>
    <col min="41" max="46" width="9.125" style="264" hidden="1" customWidth="1"/>
    <col min="47" max="47" width="22.75" style="16" customWidth="1"/>
    <col min="48" max="48" width="19.125" style="16" customWidth="1"/>
    <col min="49" max="49" width="12" style="16" customWidth="1"/>
    <col min="50" max="50" width="6" style="16" customWidth="1"/>
    <col min="51" max="51" width="15" style="16" customWidth="1"/>
    <col min="52" max="52" width="12.625" style="16" customWidth="1"/>
    <col min="53" max="53" width="18.625" style="16" customWidth="1"/>
    <col min="54" max="54" width="15" style="16" customWidth="1"/>
    <col min="55" max="55" width="14.125" style="16" customWidth="1"/>
    <col min="56" max="56" width="9" style="16"/>
    <col min="57" max="57" width="19.125" style="16" bestFit="1" customWidth="1"/>
    <col min="58" max="277" width="9" style="16"/>
    <col min="278" max="278" width="7.375" style="16" customWidth="1"/>
    <col min="279" max="279" width="38.75" style="16" customWidth="1"/>
    <col min="280" max="282" width="0" style="16" hidden="1" customWidth="1"/>
    <col min="283" max="284" width="11.25" style="16" customWidth="1"/>
    <col min="285" max="299" width="9.125" style="16" customWidth="1"/>
    <col min="300" max="300" width="21.125" style="16" customWidth="1"/>
    <col min="301" max="301" width="15.375" style="16" customWidth="1"/>
    <col min="302" max="302" width="21.125" style="16" customWidth="1"/>
    <col min="303" max="303" width="12.875" style="16" customWidth="1"/>
    <col min="304" max="304" width="13.125" style="16" customWidth="1"/>
    <col min="305" max="305" width="12.375" style="16" customWidth="1"/>
    <col min="306" max="306" width="10.75" style="16" customWidth="1"/>
    <col min="307" max="307" width="16.875" style="16" customWidth="1"/>
    <col min="308" max="308" width="9.125" style="16" customWidth="1"/>
    <col min="309" max="309" width="9" style="16"/>
    <col min="310" max="310" width="7.375" style="16" customWidth="1"/>
    <col min="311" max="533" width="9" style="16"/>
    <col min="534" max="534" width="7.375" style="16" customWidth="1"/>
    <col min="535" max="535" width="38.75" style="16" customWidth="1"/>
    <col min="536" max="538" width="0" style="16" hidden="1" customWidth="1"/>
    <col min="539" max="540" width="11.25" style="16" customWidth="1"/>
    <col min="541" max="555" width="9.125" style="16" customWidth="1"/>
    <col min="556" max="556" width="21.125" style="16" customWidth="1"/>
    <col min="557" max="557" width="15.375" style="16" customWidth="1"/>
    <col min="558" max="558" width="21.125" style="16" customWidth="1"/>
    <col min="559" max="559" width="12.875" style="16" customWidth="1"/>
    <col min="560" max="560" width="13.125" style="16" customWidth="1"/>
    <col min="561" max="561" width="12.375" style="16" customWidth="1"/>
    <col min="562" max="562" width="10.75" style="16" customWidth="1"/>
    <col min="563" max="563" width="16.875" style="16" customWidth="1"/>
    <col min="564" max="564" width="9.125" style="16" customWidth="1"/>
    <col min="565" max="565" width="9" style="16"/>
    <col min="566" max="566" width="7.375" style="16" customWidth="1"/>
    <col min="567" max="789" width="9" style="16"/>
    <col min="790" max="790" width="7.375" style="16" customWidth="1"/>
    <col min="791" max="791" width="38.75" style="16" customWidth="1"/>
    <col min="792" max="794" width="0" style="16" hidden="1" customWidth="1"/>
    <col min="795" max="796" width="11.25" style="16" customWidth="1"/>
    <col min="797" max="811" width="9.125" style="16" customWidth="1"/>
    <col min="812" max="812" width="21.125" style="16" customWidth="1"/>
    <col min="813" max="813" width="15.375" style="16" customWidth="1"/>
    <col min="814" max="814" width="21.125" style="16" customWidth="1"/>
    <col min="815" max="815" width="12.875" style="16" customWidth="1"/>
    <col min="816" max="816" width="13.125" style="16" customWidth="1"/>
    <col min="817" max="817" width="12.375" style="16" customWidth="1"/>
    <col min="818" max="818" width="10.75" style="16" customWidth="1"/>
    <col min="819" max="819" width="16.875" style="16" customWidth="1"/>
    <col min="820" max="820" width="9.125" style="16" customWidth="1"/>
    <col min="821" max="821" width="9" style="16"/>
    <col min="822" max="822" width="7.375" style="16" customWidth="1"/>
    <col min="823" max="1045" width="9" style="16"/>
    <col min="1046" max="1046" width="7.375" style="16" customWidth="1"/>
    <col min="1047" max="1047" width="38.75" style="16" customWidth="1"/>
    <col min="1048" max="1050" width="0" style="16" hidden="1" customWidth="1"/>
    <col min="1051" max="1052" width="11.25" style="16" customWidth="1"/>
    <col min="1053" max="1067" width="9.125" style="16" customWidth="1"/>
    <col min="1068" max="1068" width="21.125" style="16" customWidth="1"/>
    <col min="1069" max="1069" width="15.375" style="16" customWidth="1"/>
    <col min="1070" max="1070" width="21.125" style="16" customWidth="1"/>
    <col min="1071" max="1071" width="12.875" style="16" customWidth="1"/>
    <col min="1072" max="1072" width="13.125" style="16" customWidth="1"/>
    <col min="1073" max="1073" width="12.375" style="16" customWidth="1"/>
    <col min="1074" max="1074" width="10.75" style="16" customWidth="1"/>
    <col min="1075" max="1075" width="16.875" style="16" customWidth="1"/>
    <col min="1076" max="1076" width="9.125" style="16" customWidth="1"/>
    <col min="1077" max="1077" width="9" style="16"/>
    <col min="1078" max="1078" width="7.375" style="16" customWidth="1"/>
    <col min="1079" max="1301" width="9" style="16"/>
    <col min="1302" max="1302" width="7.375" style="16" customWidth="1"/>
    <col min="1303" max="1303" width="38.75" style="16" customWidth="1"/>
    <col min="1304" max="1306" width="0" style="16" hidden="1" customWidth="1"/>
    <col min="1307" max="1308" width="11.25" style="16" customWidth="1"/>
    <col min="1309" max="1323" width="9.125" style="16" customWidth="1"/>
    <col min="1324" max="1324" width="21.125" style="16" customWidth="1"/>
    <col min="1325" max="1325" width="15.375" style="16" customWidth="1"/>
    <col min="1326" max="1326" width="21.125" style="16" customWidth="1"/>
    <col min="1327" max="1327" width="12.875" style="16" customWidth="1"/>
    <col min="1328" max="1328" width="13.125" style="16" customWidth="1"/>
    <col min="1329" max="1329" width="12.375" style="16" customWidth="1"/>
    <col min="1330" max="1330" width="10.75" style="16" customWidth="1"/>
    <col min="1331" max="1331" width="16.875" style="16" customWidth="1"/>
    <col min="1332" max="1332" width="9.125" style="16" customWidth="1"/>
    <col min="1333" max="1333" width="9" style="16"/>
    <col min="1334" max="1334" width="7.375" style="16" customWidth="1"/>
    <col min="1335" max="1557" width="9" style="16"/>
    <col min="1558" max="1558" width="7.375" style="16" customWidth="1"/>
    <col min="1559" max="1559" width="38.75" style="16" customWidth="1"/>
    <col min="1560" max="1562" width="0" style="16" hidden="1" customWidth="1"/>
    <col min="1563" max="1564" width="11.25" style="16" customWidth="1"/>
    <col min="1565" max="1579" width="9.125" style="16" customWidth="1"/>
    <col min="1580" max="1580" width="21.125" style="16" customWidth="1"/>
    <col min="1581" max="1581" width="15.375" style="16" customWidth="1"/>
    <col min="1582" max="1582" width="21.125" style="16" customWidth="1"/>
    <col min="1583" max="1583" width="12.875" style="16" customWidth="1"/>
    <col min="1584" max="1584" width="13.125" style="16" customWidth="1"/>
    <col min="1585" max="1585" width="12.375" style="16" customWidth="1"/>
    <col min="1586" max="1586" width="10.75" style="16" customWidth="1"/>
    <col min="1587" max="1587" width="16.875" style="16" customWidth="1"/>
    <col min="1588" max="1588" width="9.125" style="16" customWidth="1"/>
    <col min="1589" max="1589" width="9" style="16"/>
    <col min="1590" max="1590" width="7.375" style="16" customWidth="1"/>
    <col min="1591" max="1813" width="9" style="16"/>
    <col min="1814" max="1814" width="7.375" style="16" customWidth="1"/>
    <col min="1815" max="1815" width="38.75" style="16" customWidth="1"/>
    <col min="1816" max="1818" width="0" style="16" hidden="1" customWidth="1"/>
    <col min="1819" max="1820" width="11.25" style="16" customWidth="1"/>
    <col min="1821" max="1835" width="9.125" style="16" customWidth="1"/>
    <col min="1836" max="1836" width="21.125" style="16" customWidth="1"/>
    <col min="1837" max="1837" width="15.375" style="16" customWidth="1"/>
    <col min="1838" max="1838" width="21.125" style="16" customWidth="1"/>
    <col min="1839" max="1839" width="12.875" style="16" customWidth="1"/>
    <col min="1840" max="1840" width="13.125" style="16" customWidth="1"/>
    <col min="1841" max="1841" width="12.375" style="16" customWidth="1"/>
    <col min="1842" max="1842" width="10.75" style="16" customWidth="1"/>
    <col min="1843" max="1843" width="16.875" style="16" customWidth="1"/>
    <col min="1844" max="1844" width="9.125" style="16" customWidth="1"/>
    <col min="1845" max="1845" width="9" style="16"/>
    <col min="1846" max="1846" width="7.375" style="16" customWidth="1"/>
    <col min="1847" max="2069" width="9" style="16"/>
    <col min="2070" max="2070" width="7.375" style="16" customWidth="1"/>
    <col min="2071" max="2071" width="38.75" style="16" customWidth="1"/>
    <col min="2072" max="2074" width="0" style="16" hidden="1" customWidth="1"/>
    <col min="2075" max="2076" width="11.25" style="16" customWidth="1"/>
    <col min="2077" max="2091" width="9.125" style="16" customWidth="1"/>
    <col min="2092" max="2092" width="21.125" style="16" customWidth="1"/>
    <col min="2093" max="2093" width="15.375" style="16" customWidth="1"/>
    <col min="2094" max="2094" width="21.125" style="16" customWidth="1"/>
    <col min="2095" max="2095" width="12.875" style="16" customWidth="1"/>
    <col min="2096" max="2096" width="13.125" style="16" customWidth="1"/>
    <col min="2097" max="2097" width="12.375" style="16" customWidth="1"/>
    <col min="2098" max="2098" width="10.75" style="16" customWidth="1"/>
    <col min="2099" max="2099" width="16.875" style="16" customWidth="1"/>
    <col min="2100" max="2100" width="9.125" style="16" customWidth="1"/>
    <col min="2101" max="2101" width="9" style="16"/>
    <col min="2102" max="2102" width="7.375" style="16" customWidth="1"/>
    <col min="2103" max="2325" width="9" style="16"/>
    <col min="2326" max="2326" width="7.375" style="16" customWidth="1"/>
    <col min="2327" max="2327" width="38.75" style="16" customWidth="1"/>
    <col min="2328" max="2330" width="0" style="16" hidden="1" customWidth="1"/>
    <col min="2331" max="2332" width="11.25" style="16" customWidth="1"/>
    <col min="2333" max="2347" width="9.125" style="16" customWidth="1"/>
    <col min="2348" max="2348" width="21.125" style="16" customWidth="1"/>
    <col min="2349" max="2349" width="15.375" style="16" customWidth="1"/>
    <col min="2350" max="2350" width="21.125" style="16" customWidth="1"/>
    <col min="2351" max="2351" width="12.875" style="16" customWidth="1"/>
    <col min="2352" max="2352" width="13.125" style="16" customWidth="1"/>
    <col min="2353" max="2353" width="12.375" style="16" customWidth="1"/>
    <col min="2354" max="2354" width="10.75" style="16" customWidth="1"/>
    <col min="2355" max="2355" width="16.875" style="16" customWidth="1"/>
    <col min="2356" max="2356" width="9.125" style="16" customWidth="1"/>
    <col min="2357" max="2357" width="9" style="16"/>
    <col min="2358" max="2358" width="7.375" style="16" customWidth="1"/>
    <col min="2359" max="2581" width="9" style="16"/>
    <col min="2582" max="2582" width="7.375" style="16" customWidth="1"/>
    <col min="2583" max="2583" width="38.75" style="16" customWidth="1"/>
    <col min="2584" max="2586" width="0" style="16" hidden="1" customWidth="1"/>
    <col min="2587" max="2588" width="11.25" style="16" customWidth="1"/>
    <col min="2589" max="2603" width="9.125" style="16" customWidth="1"/>
    <col min="2604" max="2604" width="21.125" style="16" customWidth="1"/>
    <col min="2605" max="2605" width="15.375" style="16" customWidth="1"/>
    <col min="2606" max="2606" width="21.125" style="16" customWidth="1"/>
    <col min="2607" max="2607" width="12.875" style="16" customWidth="1"/>
    <col min="2608" max="2608" width="13.125" style="16" customWidth="1"/>
    <col min="2609" max="2609" width="12.375" style="16" customWidth="1"/>
    <col min="2610" max="2610" width="10.75" style="16" customWidth="1"/>
    <col min="2611" max="2611" width="16.875" style="16" customWidth="1"/>
    <col min="2612" max="2612" width="9.125" style="16" customWidth="1"/>
    <col min="2613" max="2613" width="9" style="16"/>
    <col min="2614" max="2614" width="7.375" style="16" customWidth="1"/>
    <col min="2615" max="2837" width="9" style="16"/>
    <col min="2838" max="2838" width="7.375" style="16" customWidth="1"/>
    <col min="2839" max="2839" width="38.75" style="16" customWidth="1"/>
    <col min="2840" max="2842" width="0" style="16" hidden="1" customWidth="1"/>
    <col min="2843" max="2844" width="11.25" style="16" customWidth="1"/>
    <col min="2845" max="2859" width="9.125" style="16" customWidth="1"/>
    <col min="2860" max="2860" width="21.125" style="16" customWidth="1"/>
    <col min="2861" max="2861" width="15.375" style="16" customWidth="1"/>
    <col min="2862" max="2862" width="21.125" style="16" customWidth="1"/>
    <col min="2863" max="2863" width="12.875" style="16" customWidth="1"/>
    <col min="2864" max="2864" width="13.125" style="16" customWidth="1"/>
    <col min="2865" max="2865" width="12.375" style="16" customWidth="1"/>
    <col min="2866" max="2866" width="10.75" style="16" customWidth="1"/>
    <col min="2867" max="2867" width="16.875" style="16" customWidth="1"/>
    <col min="2868" max="2868" width="9.125" style="16" customWidth="1"/>
    <col min="2869" max="2869" width="9" style="16"/>
    <col min="2870" max="2870" width="7.375" style="16" customWidth="1"/>
    <col min="2871" max="3093" width="9" style="16"/>
    <col min="3094" max="3094" width="7.375" style="16" customWidth="1"/>
    <col min="3095" max="3095" width="38.75" style="16" customWidth="1"/>
    <col min="3096" max="3098" width="0" style="16" hidden="1" customWidth="1"/>
    <col min="3099" max="3100" width="11.25" style="16" customWidth="1"/>
    <col min="3101" max="3115" width="9.125" style="16" customWidth="1"/>
    <col min="3116" max="3116" width="21.125" style="16" customWidth="1"/>
    <col min="3117" max="3117" width="15.375" style="16" customWidth="1"/>
    <col min="3118" max="3118" width="21.125" style="16" customWidth="1"/>
    <col min="3119" max="3119" width="12.875" style="16" customWidth="1"/>
    <col min="3120" max="3120" width="13.125" style="16" customWidth="1"/>
    <col min="3121" max="3121" width="12.375" style="16" customWidth="1"/>
    <col min="3122" max="3122" width="10.75" style="16" customWidth="1"/>
    <col min="3123" max="3123" width="16.875" style="16" customWidth="1"/>
    <col min="3124" max="3124" width="9.125" style="16" customWidth="1"/>
    <col min="3125" max="3125" width="9" style="16"/>
    <col min="3126" max="3126" width="7.375" style="16" customWidth="1"/>
    <col min="3127" max="3349" width="9" style="16"/>
    <col min="3350" max="3350" width="7.375" style="16" customWidth="1"/>
    <col min="3351" max="3351" width="38.75" style="16" customWidth="1"/>
    <col min="3352" max="3354" width="0" style="16" hidden="1" customWidth="1"/>
    <col min="3355" max="3356" width="11.25" style="16" customWidth="1"/>
    <col min="3357" max="3371" width="9.125" style="16" customWidth="1"/>
    <col min="3372" max="3372" width="21.125" style="16" customWidth="1"/>
    <col min="3373" max="3373" width="15.375" style="16" customWidth="1"/>
    <col min="3374" max="3374" width="21.125" style="16" customWidth="1"/>
    <col min="3375" max="3375" width="12.875" style="16" customWidth="1"/>
    <col min="3376" max="3376" width="13.125" style="16" customWidth="1"/>
    <col min="3377" max="3377" width="12.375" style="16" customWidth="1"/>
    <col min="3378" max="3378" width="10.75" style="16" customWidth="1"/>
    <col min="3379" max="3379" width="16.875" style="16" customWidth="1"/>
    <col min="3380" max="3380" width="9.125" style="16" customWidth="1"/>
    <col min="3381" max="3381" width="9" style="16"/>
    <col min="3382" max="3382" width="7.375" style="16" customWidth="1"/>
    <col min="3383" max="3605" width="9" style="16"/>
    <col min="3606" max="3606" width="7.375" style="16" customWidth="1"/>
    <col min="3607" max="3607" width="38.75" style="16" customWidth="1"/>
    <col min="3608" max="3610" width="0" style="16" hidden="1" customWidth="1"/>
    <col min="3611" max="3612" width="11.25" style="16" customWidth="1"/>
    <col min="3613" max="3627" width="9.125" style="16" customWidth="1"/>
    <col min="3628" max="3628" width="21.125" style="16" customWidth="1"/>
    <col min="3629" max="3629" width="15.375" style="16" customWidth="1"/>
    <col min="3630" max="3630" width="21.125" style="16" customWidth="1"/>
    <col min="3631" max="3631" width="12.875" style="16" customWidth="1"/>
    <col min="3632" max="3632" width="13.125" style="16" customWidth="1"/>
    <col min="3633" max="3633" width="12.375" style="16" customWidth="1"/>
    <col min="3634" max="3634" width="10.75" style="16" customWidth="1"/>
    <col min="3635" max="3635" width="16.875" style="16" customWidth="1"/>
    <col min="3636" max="3636" width="9.125" style="16" customWidth="1"/>
    <col min="3637" max="3637" width="9" style="16"/>
    <col min="3638" max="3638" width="7.375" style="16" customWidth="1"/>
    <col min="3639" max="3861" width="9" style="16"/>
    <col min="3862" max="3862" width="7.375" style="16" customWidth="1"/>
    <col min="3863" max="3863" width="38.75" style="16" customWidth="1"/>
    <col min="3864" max="3866" width="0" style="16" hidden="1" customWidth="1"/>
    <col min="3867" max="3868" width="11.25" style="16" customWidth="1"/>
    <col min="3869" max="3883" width="9.125" style="16" customWidth="1"/>
    <col min="3884" max="3884" width="21.125" style="16" customWidth="1"/>
    <col min="3885" max="3885" width="15.375" style="16" customWidth="1"/>
    <col min="3886" max="3886" width="21.125" style="16" customWidth="1"/>
    <col min="3887" max="3887" width="12.875" style="16" customWidth="1"/>
    <col min="3888" max="3888" width="13.125" style="16" customWidth="1"/>
    <col min="3889" max="3889" width="12.375" style="16" customWidth="1"/>
    <col min="3890" max="3890" width="10.75" style="16" customWidth="1"/>
    <col min="3891" max="3891" width="16.875" style="16" customWidth="1"/>
    <col min="3892" max="3892" width="9.125" style="16" customWidth="1"/>
    <col min="3893" max="3893" width="9" style="16"/>
    <col min="3894" max="3894" width="7.375" style="16" customWidth="1"/>
    <col min="3895" max="4117" width="9" style="16"/>
    <col min="4118" max="4118" width="7.375" style="16" customWidth="1"/>
    <col min="4119" max="4119" width="38.75" style="16" customWidth="1"/>
    <col min="4120" max="4122" width="0" style="16" hidden="1" customWidth="1"/>
    <col min="4123" max="4124" width="11.25" style="16" customWidth="1"/>
    <col min="4125" max="4139" width="9.125" style="16" customWidth="1"/>
    <col min="4140" max="4140" width="21.125" style="16" customWidth="1"/>
    <col min="4141" max="4141" width="15.375" style="16" customWidth="1"/>
    <col min="4142" max="4142" width="21.125" style="16" customWidth="1"/>
    <col min="4143" max="4143" width="12.875" style="16" customWidth="1"/>
    <col min="4144" max="4144" width="13.125" style="16" customWidth="1"/>
    <col min="4145" max="4145" width="12.375" style="16" customWidth="1"/>
    <col min="4146" max="4146" width="10.75" style="16" customWidth="1"/>
    <col min="4147" max="4147" width="16.875" style="16" customWidth="1"/>
    <col min="4148" max="4148" width="9.125" style="16" customWidth="1"/>
    <col min="4149" max="4149" width="9" style="16"/>
    <col min="4150" max="4150" width="7.375" style="16" customWidth="1"/>
    <col min="4151" max="4373" width="9" style="16"/>
    <col min="4374" max="4374" width="7.375" style="16" customWidth="1"/>
    <col min="4375" max="4375" width="38.75" style="16" customWidth="1"/>
    <col min="4376" max="4378" width="0" style="16" hidden="1" customWidth="1"/>
    <col min="4379" max="4380" width="11.25" style="16" customWidth="1"/>
    <col min="4381" max="4395" width="9.125" style="16" customWidth="1"/>
    <col min="4396" max="4396" width="21.125" style="16" customWidth="1"/>
    <col min="4397" max="4397" width="15.375" style="16" customWidth="1"/>
    <col min="4398" max="4398" width="21.125" style="16" customWidth="1"/>
    <col min="4399" max="4399" width="12.875" style="16" customWidth="1"/>
    <col min="4400" max="4400" width="13.125" style="16" customWidth="1"/>
    <col min="4401" max="4401" width="12.375" style="16" customWidth="1"/>
    <col min="4402" max="4402" width="10.75" style="16" customWidth="1"/>
    <col min="4403" max="4403" width="16.875" style="16" customWidth="1"/>
    <col min="4404" max="4404" width="9.125" style="16" customWidth="1"/>
    <col min="4405" max="4405" width="9" style="16"/>
    <col min="4406" max="4406" width="7.375" style="16" customWidth="1"/>
    <col min="4407" max="4629" width="9" style="16"/>
    <col min="4630" max="4630" width="7.375" style="16" customWidth="1"/>
    <col min="4631" max="4631" width="38.75" style="16" customWidth="1"/>
    <col min="4632" max="4634" width="0" style="16" hidden="1" customWidth="1"/>
    <col min="4635" max="4636" width="11.25" style="16" customWidth="1"/>
    <col min="4637" max="4651" width="9.125" style="16" customWidth="1"/>
    <col min="4652" max="4652" width="21.125" style="16" customWidth="1"/>
    <col min="4653" max="4653" width="15.375" style="16" customWidth="1"/>
    <col min="4654" max="4654" width="21.125" style="16" customWidth="1"/>
    <col min="4655" max="4655" width="12.875" style="16" customWidth="1"/>
    <col min="4656" max="4656" width="13.125" style="16" customWidth="1"/>
    <col min="4657" max="4657" width="12.375" style="16" customWidth="1"/>
    <col min="4658" max="4658" width="10.75" style="16" customWidth="1"/>
    <col min="4659" max="4659" width="16.875" style="16" customWidth="1"/>
    <col min="4660" max="4660" width="9.125" style="16" customWidth="1"/>
    <col min="4661" max="4661" width="9" style="16"/>
    <col min="4662" max="4662" width="7.375" style="16" customWidth="1"/>
    <col min="4663" max="4885" width="9" style="16"/>
    <col min="4886" max="4886" width="7.375" style="16" customWidth="1"/>
    <col min="4887" max="4887" width="38.75" style="16" customWidth="1"/>
    <col min="4888" max="4890" width="0" style="16" hidden="1" customWidth="1"/>
    <col min="4891" max="4892" width="11.25" style="16" customWidth="1"/>
    <col min="4893" max="4907" width="9.125" style="16" customWidth="1"/>
    <col min="4908" max="4908" width="21.125" style="16" customWidth="1"/>
    <col min="4909" max="4909" width="15.375" style="16" customWidth="1"/>
    <col min="4910" max="4910" width="21.125" style="16" customWidth="1"/>
    <col min="4911" max="4911" width="12.875" style="16" customWidth="1"/>
    <col min="4912" max="4912" width="13.125" style="16" customWidth="1"/>
    <col min="4913" max="4913" width="12.375" style="16" customWidth="1"/>
    <col min="4914" max="4914" width="10.75" style="16" customWidth="1"/>
    <col min="4915" max="4915" width="16.875" style="16" customWidth="1"/>
    <col min="4916" max="4916" width="9.125" style="16" customWidth="1"/>
    <col min="4917" max="4917" width="9" style="16"/>
    <col min="4918" max="4918" width="7.375" style="16" customWidth="1"/>
    <col min="4919" max="5141" width="9" style="16"/>
    <col min="5142" max="5142" width="7.375" style="16" customWidth="1"/>
    <col min="5143" max="5143" width="38.75" style="16" customWidth="1"/>
    <col min="5144" max="5146" width="0" style="16" hidden="1" customWidth="1"/>
    <col min="5147" max="5148" width="11.25" style="16" customWidth="1"/>
    <col min="5149" max="5163" width="9.125" style="16" customWidth="1"/>
    <col min="5164" max="5164" width="21.125" style="16" customWidth="1"/>
    <col min="5165" max="5165" width="15.375" style="16" customWidth="1"/>
    <col min="5166" max="5166" width="21.125" style="16" customWidth="1"/>
    <col min="5167" max="5167" width="12.875" style="16" customWidth="1"/>
    <col min="5168" max="5168" width="13.125" style="16" customWidth="1"/>
    <col min="5169" max="5169" width="12.375" style="16" customWidth="1"/>
    <col min="5170" max="5170" width="10.75" style="16" customWidth="1"/>
    <col min="5171" max="5171" width="16.875" style="16" customWidth="1"/>
    <col min="5172" max="5172" width="9.125" style="16" customWidth="1"/>
    <col min="5173" max="5173" width="9" style="16"/>
    <col min="5174" max="5174" width="7.375" style="16" customWidth="1"/>
    <col min="5175" max="5397" width="9" style="16"/>
    <col min="5398" max="5398" width="7.375" style="16" customWidth="1"/>
    <col min="5399" max="5399" width="38.75" style="16" customWidth="1"/>
    <col min="5400" max="5402" width="0" style="16" hidden="1" customWidth="1"/>
    <col min="5403" max="5404" width="11.25" style="16" customWidth="1"/>
    <col min="5405" max="5419" width="9.125" style="16" customWidth="1"/>
    <col min="5420" max="5420" width="21.125" style="16" customWidth="1"/>
    <col min="5421" max="5421" width="15.375" style="16" customWidth="1"/>
    <col min="5422" max="5422" width="21.125" style="16" customWidth="1"/>
    <col min="5423" max="5423" width="12.875" style="16" customWidth="1"/>
    <col min="5424" max="5424" width="13.125" style="16" customWidth="1"/>
    <col min="5425" max="5425" width="12.375" style="16" customWidth="1"/>
    <col min="5426" max="5426" width="10.75" style="16" customWidth="1"/>
    <col min="5427" max="5427" width="16.875" style="16" customWidth="1"/>
    <col min="5428" max="5428" width="9.125" style="16" customWidth="1"/>
    <col min="5429" max="5429" width="9" style="16"/>
    <col min="5430" max="5430" width="7.375" style="16" customWidth="1"/>
    <col min="5431" max="5653" width="9" style="16"/>
    <col min="5654" max="5654" width="7.375" style="16" customWidth="1"/>
    <col min="5655" max="5655" width="38.75" style="16" customWidth="1"/>
    <col min="5656" max="5658" width="0" style="16" hidden="1" customWidth="1"/>
    <col min="5659" max="5660" width="11.25" style="16" customWidth="1"/>
    <col min="5661" max="5675" width="9.125" style="16" customWidth="1"/>
    <col min="5676" max="5676" width="21.125" style="16" customWidth="1"/>
    <col min="5677" max="5677" width="15.375" style="16" customWidth="1"/>
    <col min="5678" max="5678" width="21.125" style="16" customWidth="1"/>
    <col min="5679" max="5679" width="12.875" style="16" customWidth="1"/>
    <col min="5680" max="5680" width="13.125" style="16" customWidth="1"/>
    <col min="5681" max="5681" width="12.375" style="16" customWidth="1"/>
    <col min="5682" max="5682" width="10.75" style="16" customWidth="1"/>
    <col min="5683" max="5683" width="16.875" style="16" customWidth="1"/>
    <col min="5684" max="5684" width="9.125" style="16" customWidth="1"/>
    <col min="5685" max="5685" width="9" style="16"/>
    <col min="5686" max="5686" width="7.375" style="16" customWidth="1"/>
    <col min="5687" max="5909" width="9" style="16"/>
    <col min="5910" max="5910" width="7.375" style="16" customWidth="1"/>
    <col min="5911" max="5911" width="38.75" style="16" customWidth="1"/>
    <col min="5912" max="5914" width="0" style="16" hidden="1" customWidth="1"/>
    <col min="5915" max="5916" width="11.25" style="16" customWidth="1"/>
    <col min="5917" max="5931" width="9.125" style="16" customWidth="1"/>
    <col min="5932" max="5932" width="21.125" style="16" customWidth="1"/>
    <col min="5933" max="5933" width="15.375" style="16" customWidth="1"/>
    <col min="5934" max="5934" width="21.125" style="16" customWidth="1"/>
    <col min="5935" max="5935" width="12.875" style="16" customWidth="1"/>
    <col min="5936" max="5936" width="13.125" style="16" customWidth="1"/>
    <col min="5937" max="5937" width="12.375" style="16" customWidth="1"/>
    <col min="5938" max="5938" width="10.75" style="16" customWidth="1"/>
    <col min="5939" max="5939" width="16.875" style="16" customWidth="1"/>
    <col min="5940" max="5940" width="9.125" style="16" customWidth="1"/>
    <col min="5941" max="5941" width="9" style="16"/>
    <col min="5942" max="5942" width="7.375" style="16" customWidth="1"/>
    <col min="5943" max="6165" width="9" style="16"/>
    <col min="6166" max="6166" width="7.375" style="16" customWidth="1"/>
    <col min="6167" max="6167" width="38.75" style="16" customWidth="1"/>
    <col min="6168" max="6170" width="0" style="16" hidden="1" customWidth="1"/>
    <col min="6171" max="6172" width="11.25" style="16" customWidth="1"/>
    <col min="6173" max="6187" width="9.125" style="16" customWidth="1"/>
    <col min="6188" max="6188" width="21.125" style="16" customWidth="1"/>
    <col min="6189" max="6189" width="15.375" style="16" customWidth="1"/>
    <col min="6190" max="6190" width="21.125" style="16" customWidth="1"/>
    <col min="6191" max="6191" width="12.875" style="16" customWidth="1"/>
    <col min="6192" max="6192" width="13.125" style="16" customWidth="1"/>
    <col min="6193" max="6193" width="12.375" style="16" customWidth="1"/>
    <col min="6194" max="6194" width="10.75" style="16" customWidth="1"/>
    <col min="6195" max="6195" width="16.875" style="16" customWidth="1"/>
    <col min="6196" max="6196" width="9.125" style="16" customWidth="1"/>
    <col min="6197" max="6197" width="9" style="16"/>
    <col min="6198" max="6198" width="7.375" style="16" customWidth="1"/>
    <col min="6199" max="6421" width="9" style="16"/>
    <col min="6422" max="6422" width="7.375" style="16" customWidth="1"/>
    <col min="6423" max="6423" width="38.75" style="16" customWidth="1"/>
    <col min="6424" max="6426" width="0" style="16" hidden="1" customWidth="1"/>
    <col min="6427" max="6428" width="11.25" style="16" customWidth="1"/>
    <col min="6429" max="6443" width="9.125" style="16" customWidth="1"/>
    <col min="6444" max="6444" width="21.125" style="16" customWidth="1"/>
    <col min="6445" max="6445" width="15.375" style="16" customWidth="1"/>
    <col min="6446" max="6446" width="21.125" style="16" customWidth="1"/>
    <col min="6447" max="6447" width="12.875" style="16" customWidth="1"/>
    <col min="6448" max="6448" width="13.125" style="16" customWidth="1"/>
    <col min="6449" max="6449" width="12.375" style="16" customWidth="1"/>
    <col min="6450" max="6450" width="10.75" style="16" customWidth="1"/>
    <col min="6451" max="6451" width="16.875" style="16" customWidth="1"/>
    <col min="6452" max="6452" width="9.125" style="16" customWidth="1"/>
    <col min="6453" max="6453" width="9" style="16"/>
    <col min="6454" max="6454" width="7.375" style="16" customWidth="1"/>
    <col min="6455" max="6677" width="9" style="16"/>
    <col min="6678" max="6678" width="7.375" style="16" customWidth="1"/>
    <col min="6679" max="6679" width="38.75" style="16" customWidth="1"/>
    <col min="6680" max="6682" width="0" style="16" hidden="1" customWidth="1"/>
    <col min="6683" max="6684" width="11.25" style="16" customWidth="1"/>
    <col min="6685" max="6699" width="9.125" style="16" customWidth="1"/>
    <col min="6700" max="6700" width="21.125" style="16" customWidth="1"/>
    <col min="6701" max="6701" width="15.375" style="16" customWidth="1"/>
    <col min="6702" max="6702" width="21.125" style="16" customWidth="1"/>
    <col min="6703" max="6703" width="12.875" style="16" customWidth="1"/>
    <col min="6704" max="6704" width="13.125" style="16" customWidth="1"/>
    <col min="6705" max="6705" width="12.375" style="16" customWidth="1"/>
    <col min="6706" max="6706" width="10.75" style="16" customWidth="1"/>
    <col min="6707" max="6707" width="16.875" style="16" customWidth="1"/>
    <col min="6708" max="6708" width="9.125" style="16" customWidth="1"/>
    <col min="6709" max="6709" width="9" style="16"/>
    <col min="6710" max="6710" width="7.375" style="16" customWidth="1"/>
    <col min="6711" max="6933" width="9" style="16"/>
    <col min="6934" max="6934" width="7.375" style="16" customWidth="1"/>
    <col min="6935" max="6935" width="38.75" style="16" customWidth="1"/>
    <col min="6936" max="6938" width="0" style="16" hidden="1" customWidth="1"/>
    <col min="6939" max="6940" width="11.25" style="16" customWidth="1"/>
    <col min="6941" max="6955" width="9.125" style="16" customWidth="1"/>
    <col min="6956" max="6956" width="21.125" style="16" customWidth="1"/>
    <col min="6957" max="6957" width="15.375" style="16" customWidth="1"/>
    <col min="6958" max="6958" width="21.125" style="16" customWidth="1"/>
    <col min="6959" max="6959" width="12.875" style="16" customWidth="1"/>
    <col min="6960" max="6960" width="13.125" style="16" customWidth="1"/>
    <col min="6961" max="6961" width="12.375" style="16" customWidth="1"/>
    <col min="6962" max="6962" width="10.75" style="16" customWidth="1"/>
    <col min="6963" max="6963" width="16.875" style="16" customWidth="1"/>
    <col min="6964" max="6964" width="9.125" style="16" customWidth="1"/>
    <col min="6965" max="6965" width="9" style="16"/>
    <col min="6966" max="6966" width="7.375" style="16" customWidth="1"/>
    <col min="6967" max="7189" width="9" style="16"/>
    <col min="7190" max="7190" width="7.375" style="16" customWidth="1"/>
    <col min="7191" max="7191" width="38.75" style="16" customWidth="1"/>
    <col min="7192" max="7194" width="0" style="16" hidden="1" customWidth="1"/>
    <col min="7195" max="7196" width="11.25" style="16" customWidth="1"/>
    <col min="7197" max="7211" width="9.125" style="16" customWidth="1"/>
    <col min="7212" max="7212" width="21.125" style="16" customWidth="1"/>
    <col min="7213" max="7213" width="15.375" style="16" customWidth="1"/>
    <col min="7214" max="7214" width="21.125" style="16" customWidth="1"/>
    <col min="7215" max="7215" width="12.875" style="16" customWidth="1"/>
    <col min="7216" max="7216" width="13.125" style="16" customWidth="1"/>
    <col min="7217" max="7217" width="12.375" style="16" customWidth="1"/>
    <col min="7218" max="7218" width="10.75" style="16" customWidth="1"/>
    <col min="7219" max="7219" width="16.875" style="16" customWidth="1"/>
    <col min="7220" max="7220" width="9.125" style="16" customWidth="1"/>
    <col min="7221" max="7221" width="9" style="16"/>
    <col min="7222" max="7222" width="7.375" style="16" customWidth="1"/>
    <col min="7223" max="7445" width="9" style="16"/>
    <col min="7446" max="7446" width="7.375" style="16" customWidth="1"/>
    <col min="7447" max="7447" width="38.75" style="16" customWidth="1"/>
    <col min="7448" max="7450" width="0" style="16" hidden="1" customWidth="1"/>
    <col min="7451" max="7452" width="11.25" style="16" customWidth="1"/>
    <col min="7453" max="7467" width="9.125" style="16" customWidth="1"/>
    <col min="7468" max="7468" width="21.125" style="16" customWidth="1"/>
    <col min="7469" max="7469" width="15.375" style="16" customWidth="1"/>
    <col min="7470" max="7470" width="21.125" style="16" customWidth="1"/>
    <col min="7471" max="7471" width="12.875" style="16" customWidth="1"/>
    <col min="7472" max="7472" width="13.125" style="16" customWidth="1"/>
    <col min="7473" max="7473" width="12.375" style="16" customWidth="1"/>
    <col min="7474" max="7474" width="10.75" style="16" customWidth="1"/>
    <col min="7475" max="7475" width="16.875" style="16" customWidth="1"/>
    <col min="7476" max="7476" width="9.125" style="16" customWidth="1"/>
    <col min="7477" max="7477" width="9" style="16"/>
    <col min="7478" max="7478" width="7.375" style="16" customWidth="1"/>
    <col min="7479" max="7701" width="9" style="16"/>
    <col min="7702" max="7702" width="7.375" style="16" customWidth="1"/>
    <col min="7703" max="7703" width="38.75" style="16" customWidth="1"/>
    <col min="7704" max="7706" width="0" style="16" hidden="1" customWidth="1"/>
    <col min="7707" max="7708" width="11.25" style="16" customWidth="1"/>
    <col min="7709" max="7723" width="9.125" style="16" customWidth="1"/>
    <col min="7724" max="7724" width="21.125" style="16" customWidth="1"/>
    <col min="7725" max="7725" width="15.375" style="16" customWidth="1"/>
    <col min="7726" max="7726" width="21.125" style="16" customWidth="1"/>
    <col min="7727" max="7727" width="12.875" style="16" customWidth="1"/>
    <col min="7728" max="7728" width="13.125" style="16" customWidth="1"/>
    <col min="7729" max="7729" width="12.375" style="16" customWidth="1"/>
    <col min="7730" max="7730" width="10.75" style="16" customWidth="1"/>
    <col min="7731" max="7731" width="16.875" style="16" customWidth="1"/>
    <col min="7732" max="7732" width="9.125" style="16" customWidth="1"/>
    <col min="7733" max="7733" width="9" style="16"/>
    <col min="7734" max="7734" width="7.375" style="16" customWidth="1"/>
    <col min="7735" max="7957" width="9" style="16"/>
    <col min="7958" max="7958" width="7.375" style="16" customWidth="1"/>
    <col min="7959" max="7959" width="38.75" style="16" customWidth="1"/>
    <col min="7960" max="7962" width="0" style="16" hidden="1" customWidth="1"/>
    <col min="7963" max="7964" width="11.25" style="16" customWidth="1"/>
    <col min="7965" max="7979" width="9.125" style="16" customWidth="1"/>
    <col min="7980" max="7980" width="21.125" style="16" customWidth="1"/>
    <col min="7981" max="7981" width="15.375" style="16" customWidth="1"/>
    <col min="7982" max="7982" width="21.125" style="16" customWidth="1"/>
    <col min="7983" max="7983" width="12.875" style="16" customWidth="1"/>
    <col min="7984" max="7984" width="13.125" style="16" customWidth="1"/>
    <col min="7985" max="7985" width="12.375" style="16" customWidth="1"/>
    <col min="7986" max="7986" width="10.75" style="16" customWidth="1"/>
    <col min="7987" max="7987" width="16.875" style="16" customWidth="1"/>
    <col min="7988" max="7988" width="9.125" style="16" customWidth="1"/>
    <col min="7989" max="7989" width="9" style="16"/>
    <col min="7990" max="7990" width="7.375" style="16" customWidth="1"/>
    <col min="7991" max="8213" width="9" style="16"/>
    <col min="8214" max="8214" width="7.375" style="16" customWidth="1"/>
    <col min="8215" max="8215" width="38.75" style="16" customWidth="1"/>
    <col min="8216" max="8218" width="0" style="16" hidden="1" customWidth="1"/>
    <col min="8219" max="8220" width="11.25" style="16" customWidth="1"/>
    <col min="8221" max="8235" width="9.125" style="16" customWidth="1"/>
    <col min="8236" max="8236" width="21.125" style="16" customWidth="1"/>
    <col min="8237" max="8237" width="15.375" style="16" customWidth="1"/>
    <col min="8238" max="8238" width="21.125" style="16" customWidth="1"/>
    <col min="8239" max="8239" width="12.875" style="16" customWidth="1"/>
    <col min="8240" max="8240" width="13.125" style="16" customWidth="1"/>
    <col min="8241" max="8241" width="12.375" style="16" customWidth="1"/>
    <col min="8242" max="8242" width="10.75" style="16" customWidth="1"/>
    <col min="8243" max="8243" width="16.875" style="16" customWidth="1"/>
    <col min="8244" max="8244" width="9.125" style="16" customWidth="1"/>
    <col min="8245" max="8245" width="9" style="16"/>
    <col min="8246" max="8246" width="7.375" style="16" customWidth="1"/>
    <col min="8247" max="8469" width="9" style="16"/>
    <col min="8470" max="8470" width="7.375" style="16" customWidth="1"/>
    <col min="8471" max="8471" width="38.75" style="16" customWidth="1"/>
    <col min="8472" max="8474" width="0" style="16" hidden="1" customWidth="1"/>
    <col min="8475" max="8476" width="11.25" style="16" customWidth="1"/>
    <col min="8477" max="8491" width="9.125" style="16" customWidth="1"/>
    <col min="8492" max="8492" width="21.125" style="16" customWidth="1"/>
    <col min="8493" max="8493" width="15.375" style="16" customWidth="1"/>
    <col min="8494" max="8494" width="21.125" style="16" customWidth="1"/>
    <col min="8495" max="8495" width="12.875" style="16" customWidth="1"/>
    <col min="8496" max="8496" width="13.125" style="16" customWidth="1"/>
    <col min="8497" max="8497" width="12.375" style="16" customWidth="1"/>
    <col min="8498" max="8498" width="10.75" style="16" customWidth="1"/>
    <col min="8499" max="8499" width="16.875" style="16" customWidth="1"/>
    <col min="8500" max="8500" width="9.125" style="16" customWidth="1"/>
    <col min="8501" max="8501" width="9" style="16"/>
    <col min="8502" max="8502" width="7.375" style="16" customWidth="1"/>
    <col min="8503" max="8725" width="9" style="16"/>
    <col min="8726" max="8726" width="7.375" style="16" customWidth="1"/>
    <col min="8727" max="8727" width="38.75" style="16" customWidth="1"/>
    <col min="8728" max="8730" width="0" style="16" hidden="1" customWidth="1"/>
    <col min="8731" max="8732" width="11.25" style="16" customWidth="1"/>
    <col min="8733" max="8747" width="9.125" style="16" customWidth="1"/>
    <col min="8748" max="8748" width="21.125" style="16" customWidth="1"/>
    <col min="8749" max="8749" width="15.375" style="16" customWidth="1"/>
    <col min="8750" max="8750" width="21.125" style="16" customWidth="1"/>
    <col min="8751" max="8751" width="12.875" style="16" customWidth="1"/>
    <col min="8752" max="8752" width="13.125" style="16" customWidth="1"/>
    <col min="8753" max="8753" width="12.375" style="16" customWidth="1"/>
    <col min="8754" max="8754" width="10.75" style="16" customWidth="1"/>
    <col min="8755" max="8755" width="16.875" style="16" customWidth="1"/>
    <col min="8756" max="8756" width="9.125" style="16" customWidth="1"/>
    <col min="8757" max="8757" width="9" style="16"/>
    <col min="8758" max="8758" width="7.375" style="16" customWidth="1"/>
    <col min="8759" max="8981" width="9" style="16"/>
    <col min="8982" max="8982" width="7.375" style="16" customWidth="1"/>
    <col min="8983" max="8983" width="38.75" style="16" customWidth="1"/>
    <col min="8984" max="8986" width="0" style="16" hidden="1" customWidth="1"/>
    <col min="8987" max="8988" width="11.25" style="16" customWidth="1"/>
    <col min="8989" max="9003" width="9.125" style="16" customWidth="1"/>
    <col min="9004" max="9004" width="21.125" style="16" customWidth="1"/>
    <col min="9005" max="9005" width="15.375" style="16" customWidth="1"/>
    <col min="9006" max="9006" width="21.125" style="16" customWidth="1"/>
    <col min="9007" max="9007" width="12.875" style="16" customWidth="1"/>
    <col min="9008" max="9008" width="13.125" style="16" customWidth="1"/>
    <col min="9009" max="9009" width="12.375" style="16" customWidth="1"/>
    <col min="9010" max="9010" width="10.75" style="16" customWidth="1"/>
    <col min="9011" max="9011" width="16.875" style="16" customWidth="1"/>
    <col min="9012" max="9012" width="9.125" style="16" customWidth="1"/>
    <col min="9013" max="9013" width="9" style="16"/>
    <col min="9014" max="9014" width="7.375" style="16" customWidth="1"/>
    <col min="9015" max="9237" width="9" style="16"/>
    <col min="9238" max="9238" width="7.375" style="16" customWidth="1"/>
    <col min="9239" max="9239" width="38.75" style="16" customWidth="1"/>
    <col min="9240" max="9242" width="0" style="16" hidden="1" customWidth="1"/>
    <col min="9243" max="9244" width="11.25" style="16" customWidth="1"/>
    <col min="9245" max="9259" width="9.125" style="16" customWidth="1"/>
    <col min="9260" max="9260" width="21.125" style="16" customWidth="1"/>
    <col min="9261" max="9261" width="15.375" style="16" customWidth="1"/>
    <col min="9262" max="9262" width="21.125" style="16" customWidth="1"/>
    <col min="9263" max="9263" width="12.875" style="16" customWidth="1"/>
    <col min="9264" max="9264" width="13.125" style="16" customWidth="1"/>
    <col min="9265" max="9265" width="12.375" style="16" customWidth="1"/>
    <col min="9266" max="9266" width="10.75" style="16" customWidth="1"/>
    <col min="9267" max="9267" width="16.875" style="16" customWidth="1"/>
    <col min="9268" max="9268" width="9.125" style="16" customWidth="1"/>
    <col min="9269" max="9269" width="9" style="16"/>
    <col min="9270" max="9270" width="7.375" style="16" customWidth="1"/>
    <col min="9271" max="9493" width="9" style="16"/>
    <col min="9494" max="9494" width="7.375" style="16" customWidth="1"/>
    <col min="9495" max="9495" width="38.75" style="16" customWidth="1"/>
    <col min="9496" max="9498" width="0" style="16" hidden="1" customWidth="1"/>
    <col min="9499" max="9500" width="11.25" style="16" customWidth="1"/>
    <col min="9501" max="9515" width="9.125" style="16" customWidth="1"/>
    <col min="9516" max="9516" width="21.125" style="16" customWidth="1"/>
    <col min="9517" max="9517" width="15.375" style="16" customWidth="1"/>
    <col min="9518" max="9518" width="21.125" style="16" customWidth="1"/>
    <col min="9519" max="9519" width="12.875" style="16" customWidth="1"/>
    <col min="9520" max="9520" width="13.125" style="16" customWidth="1"/>
    <col min="9521" max="9521" width="12.375" style="16" customWidth="1"/>
    <col min="9522" max="9522" width="10.75" style="16" customWidth="1"/>
    <col min="9523" max="9523" width="16.875" style="16" customWidth="1"/>
    <col min="9524" max="9524" width="9.125" style="16" customWidth="1"/>
    <col min="9525" max="9525" width="9" style="16"/>
    <col min="9526" max="9526" width="7.375" style="16" customWidth="1"/>
    <col min="9527" max="9749" width="9" style="16"/>
    <col min="9750" max="9750" width="7.375" style="16" customWidth="1"/>
    <col min="9751" max="9751" width="38.75" style="16" customWidth="1"/>
    <col min="9752" max="9754" width="0" style="16" hidden="1" customWidth="1"/>
    <col min="9755" max="9756" width="11.25" style="16" customWidth="1"/>
    <col min="9757" max="9771" width="9.125" style="16" customWidth="1"/>
    <col min="9772" max="9772" width="21.125" style="16" customWidth="1"/>
    <col min="9773" max="9773" width="15.375" style="16" customWidth="1"/>
    <col min="9774" max="9774" width="21.125" style="16" customWidth="1"/>
    <col min="9775" max="9775" width="12.875" style="16" customWidth="1"/>
    <col min="9776" max="9776" width="13.125" style="16" customWidth="1"/>
    <col min="9777" max="9777" width="12.375" style="16" customWidth="1"/>
    <col min="9778" max="9778" width="10.75" style="16" customWidth="1"/>
    <col min="9779" max="9779" width="16.875" style="16" customWidth="1"/>
    <col min="9780" max="9780" width="9.125" style="16" customWidth="1"/>
    <col min="9781" max="9781" width="9" style="16"/>
    <col min="9782" max="9782" width="7.375" style="16" customWidth="1"/>
    <col min="9783" max="10005" width="9" style="16"/>
    <col min="10006" max="10006" width="7.375" style="16" customWidth="1"/>
    <col min="10007" max="10007" width="38.75" style="16" customWidth="1"/>
    <col min="10008" max="10010" width="0" style="16" hidden="1" customWidth="1"/>
    <col min="10011" max="10012" width="11.25" style="16" customWidth="1"/>
    <col min="10013" max="10027" width="9.125" style="16" customWidth="1"/>
    <col min="10028" max="10028" width="21.125" style="16" customWidth="1"/>
    <col min="10029" max="10029" width="15.375" style="16" customWidth="1"/>
    <col min="10030" max="10030" width="21.125" style="16" customWidth="1"/>
    <col min="10031" max="10031" width="12.875" style="16" customWidth="1"/>
    <col min="10032" max="10032" width="13.125" style="16" customWidth="1"/>
    <col min="10033" max="10033" width="12.375" style="16" customWidth="1"/>
    <col min="10034" max="10034" width="10.75" style="16" customWidth="1"/>
    <col min="10035" max="10035" width="16.875" style="16" customWidth="1"/>
    <col min="10036" max="10036" width="9.125" style="16" customWidth="1"/>
    <col min="10037" max="10037" width="9" style="16"/>
    <col min="10038" max="10038" width="7.375" style="16" customWidth="1"/>
    <col min="10039" max="10261" width="9" style="16"/>
    <col min="10262" max="10262" width="7.375" style="16" customWidth="1"/>
    <col min="10263" max="10263" width="38.75" style="16" customWidth="1"/>
    <col min="10264" max="10266" width="0" style="16" hidden="1" customWidth="1"/>
    <col min="10267" max="10268" width="11.25" style="16" customWidth="1"/>
    <col min="10269" max="10283" width="9.125" style="16" customWidth="1"/>
    <col min="10284" max="10284" width="21.125" style="16" customWidth="1"/>
    <col min="10285" max="10285" width="15.375" style="16" customWidth="1"/>
    <col min="10286" max="10286" width="21.125" style="16" customWidth="1"/>
    <col min="10287" max="10287" width="12.875" style="16" customWidth="1"/>
    <col min="10288" max="10288" width="13.125" style="16" customWidth="1"/>
    <col min="10289" max="10289" width="12.375" style="16" customWidth="1"/>
    <col min="10290" max="10290" width="10.75" style="16" customWidth="1"/>
    <col min="10291" max="10291" width="16.875" style="16" customWidth="1"/>
    <col min="10292" max="10292" width="9.125" style="16" customWidth="1"/>
    <col min="10293" max="10293" width="9" style="16"/>
    <col min="10294" max="10294" width="7.375" style="16" customWidth="1"/>
    <col min="10295" max="10517" width="9" style="16"/>
    <col min="10518" max="10518" width="7.375" style="16" customWidth="1"/>
    <col min="10519" max="10519" width="38.75" style="16" customWidth="1"/>
    <col min="10520" max="10522" width="0" style="16" hidden="1" customWidth="1"/>
    <col min="10523" max="10524" width="11.25" style="16" customWidth="1"/>
    <col min="10525" max="10539" width="9.125" style="16" customWidth="1"/>
    <col min="10540" max="10540" width="21.125" style="16" customWidth="1"/>
    <col min="10541" max="10541" width="15.375" style="16" customWidth="1"/>
    <col min="10542" max="10542" width="21.125" style="16" customWidth="1"/>
    <col min="10543" max="10543" width="12.875" style="16" customWidth="1"/>
    <col min="10544" max="10544" width="13.125" style="16" customWidth="1"/>
    <col min="10545" max="10545" width="12.375" style="16" customWidth="1"/>
    <col min="10546" max="10546" width="10.75" style="16" customWidth="1"/>
    <col min="10547" max="10547" width="16.875" style="16" customWidth="1"/>
    <col min="10548" max="10548" width="9.125" style="16" customWidth="1"/>
    <col min="10549" max="10549" width="9" style="16"/>
    <col min="10550" max="10550" width="7.375" style="16" customWidth="1"/>
    <col min="10551" max="10773" width="9" style="16"/>
    <col min="10774" max="10774" width="7.375" style="16" customWidth="1"/>
    <col min="10775" max="10775" width="38.75" style="16" customWidth="1"/>
    <col min="10776" max="10778" width="0" style="16" hidden="1" customWidth="1"/>
    <col min="10779" max="10780" width="11.25" style="16" customWidth="1"/>
    <col min="10781" max="10795" width="9.125" style="16" customWidth="1"/>
    <col min="10796" max="10796" width="21.125" style="16" customWidth="1"/>
    <col min="10797" max="10797" width="15.375" style="16" customWidth="1"/>
    <col min="10798" max="10798" width="21.125" style="16" customWidth="1"/>
    <col min="10799" max="10799" width="12.875" style="16" customWidth="1"/>
    <col min="10800" max="10800" width="13.125" style="16" customWidth="1"/>
    <col min="10801" max="10801" width="12.375" style="16" customWidth="1"/>
    <col min="10802" max="10802" width="10.75" style="16" customWidth="1"/>
    <col min="10803" max="10803" width="16.875" style="16" customWidth="1"/>
    <col min="10804" max="10804" width="9.125" style="16" customWidth="1"/>
    <col min="10805" max="10805" width="9" style="16"/>
    <col min="10806" max="10806" width="7.375" style="16" customWidth="1"/>
    <col min="10807" max="11029" width="9" style="16"/>
    <col min="11030" max="11030" width="7.375" style="16" customWidth="1"/>
    <col min="11031" max="11031" width="38.75" style="16" customWidth="1"/>
    <col min="11032" max="11034" width="0" style="16" hidden="1" customWidth="1"/>
    <col min="11035" max="11036" width="11.25" style="16" customWidth="1"/>
    <col min="11037" max="11051" width="9.125" style="16" customWidth="1"/>
    <col min="11052" max="11052" width="21.125" style="16" customWidth="1"/>
    <col min="11053" max="11053" width="15.375" style="16" customWidth="1"/>
    <col min="11054" max="11054" width="21.125" style="16" customWidth="1"/>
    <col min="11055" max="11055" width="12.875" style="16" customWidth="1"/>
    <col min="11056" max="11056" width="13.125" style="16" customWidth="1"/>
    <col min="11057" max="11057" width="12.375" style="16" customWidth="1"/>
    <col min="11058" max="11058" width="10.75" style="16" customWidth="1"/>
    <col min="11059" max="11059" width="16.875" style="16" customWidth="1"/>
    <col min="11060" max="11060" width="9.125" style="16" customWidth="1"/>
    <col min="11061" max="11061" width="9" style="16"/>
    <col min="11062" max="11062" width="7.375" style="16" customWidth="1"/>
    <col min="11063" max="11285" width="9" style="16"/>
    <col min="11286" max="11286" width="7.375" style="16" customWidth="1"/>
    <col min="11287" max="11287" width="38.75" style="16" customWidth="1"/>
    <col min="11288" max="11290" width="0" style="16" hidden="1" customWidth="1"/>
    <col min="11291" max="11292" width="11.25" style="16" customWidth="1"/>
    <col min="11293" max="11307" width="9.125" style="16" customWidth="1"/>
    <col min="11308" max="11308" width="21.125" style="16" customWidth="1"/>
    <col min="11309" max="11309" width="15.375" style="16" customWidth="1"/>
    <col min="11310" max="11310" width="21.125" style="16" customWidth="1"/>
    <col min="11311" max="11311" width="12.875" style="16" customWidth="1"/>
    <col min="11312" max="11312" width="13.125" style="16" customWidth="1"/>
    <col min="11313" max="11313" width="12.375" style="16" customWidth="1"/>
    <col min="11314" max="11314" width="10.75" style="16" customWidth="1"/>
    <col min="11315" max="11315" width="16.875" style="16" customWidth="1"/>
    <col min="11316" max="11316" width="9.125" style="16" customWidth="1"/>
    <col min="11317" max="11317" width="9" style="16"/>
    <col min="11318" max="11318" width="7.375" style="16" customWidth="1"/>
    <col min="11319" max="11541" width="9" style="16"/>
    <col min="11542" max="11542" width="7.375" style="16" customWidth="1"/>
    <col min="11543" max="11543" width="38.75" style="16" customWidth="1"/>
    <col min="11544" max="11546" width="0" style="16" hidden="1" customWidth="1"/>
    <col min="11547" max="11548" width="11.25" style="16" customWidth="1"/>
    <col min="11549" max="11563" width="9.125" style="16" customWidth="1"/>
    <col min="11564" max="11564" width="21.125" style="16" customWidth="1"/>
    <col min="11565" max="11565" width="15.375" style="16" customWidth="1"/>
    <col min="11566" max="11566" width="21.125" style="16" customWidth="1"/>
    <col min="11567" max="11567" width="12.875" style="16" customWidth="1"/>
    <col min="11568" max="11568" width="13.125" style="16" customWidth="1"/>
    <col min="11569" max="11569" width="12.375" style="16" customWidth="1"/>
    <col min="11570" max="11570" width="10.75" style="16" customWidth="1"/>
    <col min="11571" max="11571" width="16.875" style="16" customWidth="1"/>
    <col min="11572" max="11572" width="9.125" style="16" customWidth="1"/>
    <col min="11573" max="11573" width="9" style="16"/>
    <col min="11574" max="11574" width="7.375" style="16" customWidth="1"/>
    <col min="11575" max="11797" width="9" style="16"/>
    <col min="11798" max="11798" width="7.375" style="16" customWidth="1"/>
    <col min="11799" max="11799" width="38.75" style="16" customWidth="1"/>
    <col min="11800" max="11802" width="0" style="16" hidden="1" customWidth="1"/>
    <col min="11803" max="11804" width="11.25" style="16" customWidth="1"/>
    <col min="11805" max="11819" width="9.125" style="16" customWidth="1"/>
    <col min="11820" max="11820" width="21.125" style="16" customWidth="1"/>
    <col min="11821" max="11821" width="15.375" style="16" customWidth="1"/>
    <col min="11822" max="11822" width="21.125" style="16" customWidth="1"/>
    <col min="11823" max="11823" width="12.875" style="16" customWidth="1"/>
    <col min="11824" max="11824" width="13.125" style="16" customWidth="1"/>
    <col min="11825" max="11825" width="12.375" style="16" customWidth="1"/>
    <col min="11826" max="11826" width="10.75" style="16" customWidth="1"/>
    <col min="11827" max="11827" width="16.875" style="16" customWidth="1"/>
    <col min="11828" max="11828" width="9.125" style="16" customWidth="1"/>
    <col min="11829" max="11829" width="9" style="16"/>
    <col min="11830" max="11830" width="7.375" style="16" customWidth="1"/>
    <col min="11831" max="12053" width="9" style="16"/>
    <col min="12054" max="12054" width="7.375" style="16" customWidth="1"/>
    <col min="12055" max="12055" width="38.75" style="16" customWidth="1"/>
    <col min="12056" max="12058" width="0" style="16" hidden="1" customWidth="1"/>
    <col min="12059" max="12060" width="11.25" style="16" customWidth="1"/>
    <col min="12061" max="12075" width="9.125" style="16" customWidth="1"/>
    <col min="12076" max="12076" width="21.125" style="16" customWidth="1"/>
    <col min="12077" max="12077" width="15.375" style="16" customWidth="1"/>
    <col min="12078" max="12078" width="21.125" style="16" customWidth="1"/>
    <col min="12079" max="12079" width="12.875" style="16" customWidth="1"/>
    <col min="12080" max="12080" width="13.125" style="16" customWidth="1"/>
    <col min="12081" max="12081" width="12.375" style="16" customWidth="1"/>
    <col min="12082" max="12082" width="10.75" style="16" customWidth="1"/>
    <col min="12083" max="12083" width="16.875" style="16" customWidth="1"/>
    <col min="12084" max="12084" width="9.125" style="16" customWidth="1"/>
    <col min="12085" max="12085" width="9" style="16"/>
    <col min="12086" max="12086" width="7.375" style="16" customWidth="1"/>
    <col min="12087" max="12309" width="9" style="16"/>
    <col min="12310" max="12310" width="7.375" style="16" customWidth="1"/>
    <col min="12311" max="12311" width="38.75" style="16" customWidth="1"/>
    <col min="12312" max="12314" width="0" style="16" hidden="1" customWidth="1"/>
    <col min="12315" max="12316" width="11.25" style="16" customWidth="1"/>
    <col min="12317" max="12331" width="9.125" style="16" customWidth="1"/>
    <col min="12332" max="12332" width="21.125" style="16" customWidth="1"/>
    <col min="12333" max="12333" width="15.375" style="16" customWidth="1"/>
    <col min="12334" max="12334" width="21.125" style="16" customWidth="1"/>
    <col min="12335" max="12335" width="12.875" style="16" customWidth="1"/>
    <col min="12336" max="12336" width="13.125" style="16" customWidth="1"/>
    <col min="12337" max="12337" width="12.375" style="16" customWidth="1"/>
    <col min="12338" max="12338" width="10.75" style="16" customWidth="1"/>
    <col min="12339" max="12339" width="16.875" style="16" customWidth="1"/>
    <col min="12340" max="12340" width="9.125" style="16" customWidth="1"/>
    <col min="12341" max="12341" width="9" style="16"/>
    <col min="12342" max="12342" width="7.375" style="16" customWidth="1"/>
    <col min="12343" max="12565" width="9" style="16"/>
    <col min="12566" max="12566" width="7.375" style="16" customWidth="1"/>
    <col min="12567" max="12567" width="38.75" style="16" customWidth="1"/>
    <col min="12568" max="12570" width="0" style="16" hidden="1" customWidth="1"/>
    <col min="12571" max="12572" width="11.25" style="16" customWidth="1"/>
    <col min="12573" max="12587" width="9.125" style="16" customWidth="1"/>
    <col min="12588" max="12588" width="21.125" style="16" customWidth="1"/>
    <col min="12589" max="12589" width="15.375" style="16" customWidth="1"/>
    <col min="12590" max="12590" width="21.125" style="16" customWidth="1"/>
    <col min="12591" max="12591" width="12.875" style="16" customWidth="1"/>
    <col min="12592" max="12592" width="13.125" style="16" customWidth="1"/>
    <col min="12593" max="12593" width="12.375" style="16" customWidth="1"/>
    <col min="12594" max="12594" width="10.75" style="16" customWidth="1"/>
    <col min="12595" max="12595" width="16.875" style="16" customWidth="1"/>
    <col min="12596" max="12596" width="9.125" style="16" customWidth="1"/>
    <col min="12597" max="12597" width="9" style="16"/>
    <col min="12598" max="12598" width="7.375" style="16" customWidth="1"/>
    <col min="12599" max="12821" width="9" style="16"/>
    <col min="12822" max="12822" width="7.375" style="16" customWidth="1"/>
    <col min="12823" max="12823" width="38.75" style="16" customWidth="1"/>
    <col min="12824" max="12826" width="0" style="16" hidden="1" customWidth="1"/>
    <col min="12827" max="12828" width="11.25" style="16" customWidth="1"/>
    <col min="12829" max="12843" width="9.125" style="16" customWidth="1"/>
    <col min="12844" max="12844" width="21.125" style="16" customWidth="1"/>
    <col min="12845" max="12845" width="15.375" style="16" customWidth="1"/>
    <col min="12846" max="12846" width="21.125" style="16" customWidth="1"/>
    <col min="12847" max="12847" width="12.875" style="16" customWidth="1"/>
    <col min="12848" max="12848" width="13.125" style="16" customWidth="1"/>
    <col min="12849" max="12849" width="12.375" style="16" customWidth="1"/>
    <col min="12850" max="12850" width="10.75" style="16" customWidth="1"/>
    <col min="12851" max="12851" width="16.875" style="16" customWidth="1"/>
    <col min="12852" max="12852" width="9.125" style="16" customWidth="1"/>
    <col min="12853" max="12853" width="9" style="16"/>
    <col min="12854" max="12854" width="7.375" style="16" customWidth="1"/>
    <col min="12855" max="13077" width="9" style="16"/>
    <col min="13078" max="13078" width="7.375" style="16" customWidth="1"/>
    <col min="13079" max="13079" width="38.75" style="16" customWidth="1"/>
    <col min="13080" max="13082" width="0" style="16" hidden="1" customWidth="1"/>
    <col min="13083" max="13084" width="11.25" style="16" customWidth="1"/>
    <col min="13085" max="13099" width="9.125" style="16" customWidth="1"/>
    <col min="13100" max="13100" width="21.125" style="16" customWidth="1"/>
    <col min="13101" max="13101" width="15.375" style="16" customWidth="1"/>
    <col min="13102" max="13102" width="21.125" style="16" customWidth="1"/>
    <col min="13103" max="13103" width="12.875" style="16" customWidth="1"/>
    <col min="13104" max="13104" width="13.125" style="16" customWidth="1"/>
    <col min="13105" max="13105" width="12.375" style="16" customWidth="1"/>
    <col min="13106" max="13106" width="10.75" style="16" customWidth="1"/>
    <col min="13107" max="13107" width="16.875" style="16" customWidth="1"/>
    <col min="13108" max="13108" width="9.125" style="16" customWidth="1"/>
    <col min="13109" max="13109" width="9" style="16"/>
    <col min="13110" max="13110" width="7.375" style="16" customWidth="1"/>
    <col min="13111" max="13333" width="9" style="16"/>
    <col min="13334" max="13334" width="7.375" style="16" customWidth="1"/>
    <col min="13335" max="13335" width="38.75" style="16" customWidth="1"/>
    <col min="13336" max="13338" width="0" style="16" hidden="1" customWidth="1"/>
    <col min="13339" max="13340" width="11.25" style="16" customWidth="1"/>
    <col min="13341" max="13355" width="9.125" style="16" customWidth="1"/>
    <col min="13356" max="13356" width="21.125" style="16" customWidth="1"/>
    <col min="13357" max="13357" width="15.375" style="16" customWidth="1"/>
    <col min="13358" max="13358" width="21.125" style="16" customWidth="1"/>
    <col min="13359" max="13359" width="12.875" style="16" customWidth="1"/>
    <col min="13360" max="13360" width="13.125" style="16" customWidth="1"/>
    <col min="13361" max="13361" width="12.375" style="16" customWidth="1"/>
    <col min="13362" max="13362" width="10.75" style="16" customWidth="1"/>
    <col min="13363" max="13363" width="16.875" style="16" customWidth="1"/>
    <col min="13364" max="13364" width="9.125" style="16" customWidth="1"/>
    <col min="13365" max="13365" width="9" style="16"/>
    <col min="13366" max="13366" width="7.375" style="16" customWidth="1"/>
    <col min="13367" max="13589" width="9" style="16"/>
    <col min="13590" max="13590" width="7.375" style="16" customWidth="1"/>
    <col min="13591" max="13591" width="38.75" style="16" customWidth="1"/>
    <col min="13592" max="13594" width="0" style="16" hidden="1" customWidth="1"/>
    <col min="13595" max="13596" width="11.25" style="16" customWidth="1"/>
    <col min="13597" max="13611" width="9.125" style="16" customWidth="1"/>
    <col min="13612" max="13612" width="21.125" style="16" customWidth="1"/>
    <col min="13613" max="13613" width="15.375" style="16" customWidth="1"/>
    <col min="13614" max="13614" width="21.125" style="16" customWidth="1"/>
    <col min="13615" max="13615" width="12.875" style="16" customWidth="1"/>
    <col min="13616" max="13616" width="13.125" style="16" customWidth="1"/>
    <col min="13617" max="13617" width="12.375" style="16" customWidth="1"/>
    <col min="13618" max="13618" width="10.75" style="16" customWidth="1"/>
    <col min="13619" max="13619" width="16.875" style="16" customWidth="1"/>
    <col min="13620" max="13620" width="9.125" style="16" customWidth="1"/>
    <col min="13621" max="13621" width="9" style="16"/>
    <col min="13622" max="13622" width="7.375" style="16" customWidth="1"/>
    <col min="13623" max="13845" width="9" style="16"/>
    <col min="13846" max="13846" width="7.375" style="16" customWidth="1"/>
    <col min="13847" max="13847" width="38.75" style="16" customWidth="1"/>
    <col min="13848" max="13850" width="0" style="16" hidden="1" customWidth="1"/>
    <col min="13851" max="13852" width="11.25" style="16" customWidth="1"/>
    <col min="13853" max="13867" width="9.125" style="16" customWidth="1"/>
    <col min="13868" max="13868" width="21.125" style="16" customWidth="1"/>
    <col min="13869" max="13869" width="15.375" style="16" customWidth="1"/>
    <col min="13870" max="13870" width="21.125" style="16" customWidth="1"/>
    <col min="13871" max="13871" width="12.875" style="16" customWidth="1"/>
    <col min="13872" max="13872" width="13.125" style="16" customWidth="1"/>
    <col min="13873" max="13873" width="12.375" style="16" customWidth="1"/>
    <col min="13874" max="13874" width="10.75" style="16" customWidth="1"/>
    <col min="13875" max="13875" width="16.875" style="16" customWidth="1"/>
    <col min="13876" max="13876" width="9.125" style="16" customWidth="1"/>
    <col min="13877" max="13877" width="9" style="16"/>
    <col min="13878" max="13878" width="7.375" style="16" customWidth="1"/>
    <col min="13879" max="14101" width="9" style="16"/>
    <col min="14102" max="14102" width="7.375" style="16" customWidth="1"/>
    <col min="14103" max="14103" width="38.75" style="16" customWidth="1"/>
    <col min="14104" max="14106" width="0" style="16" hidden="1" customWidth="1"/>
    <col min="14107" max="14108" width="11.25" style="16" customWidth="1"/>
    <col min="14109" max="14123" width="9.125" style="16" customWidth="1"/>
    <col min="14124" max="14124" width="21.125" style="16" customWidth="1"/>
    <col min="14125" max="14125" width="15.375" style="16" customWidth="1"/>
    <col min="14126" max="14126" width="21.125" style="16" customWidth="1"/>
    <col min="14127" max="14127" width="12.875" style="16" customWidth="1"/>
    <col min="14128" max="14128" width="13.125" style="16" customWidth="1"/>
    <col min="14129" max="14129" width="12.375" style="16" customWidth="1"/>
    <col min="14130" max="14130" width="10.75" style="16" customWidth="1"/>
    <col min="14131" max="14131" width="16.875" style="16" customWidth="1"/>
    <col min="14132" max="14132" width="9.125" style="16" customWidth="1"/>
    <col min="14133" max="14133" width="9" style="16"/>
    <col min="14134" max="14134" width="7.375" style="16" customWidth="1"/>
    <col min="14135" max="14357" width="9" style="16"/>
    <col min="14358" max="14358" width="7.375" style="16" customWidth="1"/>
    <col min="14359" max="14359" width="38.75" style="16" customWidth="1"/>
    <col min="14360" max="14362" width="0" style="16" hidden="1" customWidth="1"/>
    <col min="14363" max="14364" width="11.25" style="16" customWidth="1"/>
    <col min="14365" max="14379" width="9.125" style="16" customWidth="1"/>
    <col min="14380" max="14380" width="21.125" style="16" customWidth="1"/>
    <col min="14381" max="14381" width="15.375" style="16" customWidth="1"/>
    <col min="14382" max="14382" width="21.125" style="16" customWidth="1"/>
    <col min="14383" max="14383" width="12.875" style="16" customWidth="1"/>
    <col min="14384" max="14384" width="13.125" style="16" customWidth="1"/>
    <col min="14385" max="14385" width="12.375" style="16" customWidth="1"/>
    <col min="14386" max="14386" width="10.75" style="16" customWidth="1"/>
    <col min="14387" max="14387" width="16.875" style="16" customWidth="1"/>
    <col min="14388" max="14388" width="9.125" style="16" customWidth="1"/>
    <col min="14389" max="14389" width="9" style="16"/>
    <col min="14390" max="14390" width="7.375" style="16" customWidth="1"/>
    <col min="14391" max="14613" width="9" style="16"/>
    <col min="14614" max="14614" width="7.375" style="16" customWidth="1"/>
    <col min="14615" max="14615" width="38.75" style="16" customWidth="1"/>
    <col min="14616" max="14618" width="0" style="16" hidden="1" customWidth="1"/>
    <col min="14619" max="14620" width="11.25" style="16" customWidth="1"/>
    <col min="14621" max="14635" width="9.125" style="16" customWidth="1"/>
    <col min="14636" max="14636" width="21.125" style="16" customWidth="1"/>
    <col min="14637" max="14637" width="15.375" style="16" customWidth="1"/>
    <col min="14638" max="14638" width="21.125" style="16" customWidth="1"/>
    <col min="14639" max="14639" width="12.875" style="16" customWidth="1"/>
    <col min="14640" max="14640" width="13.125" style="16" customWidth="1"/>
    <col min="14641" max="14641" width="12.375" style="16" customWidth="1"/>
    <col min="14642" max="14642" width="10.75" style="16" customWidth="1"/>
    <col min="14643" max="14643" width="16.875" style="16" customWidth="1"/>
    <col min="14644" max="14644" width="9.125" style="16" customWidth="1"/>
    <col min="14645" max="14645" width="9" style="16"/>
    <col min="14646" max="14646" width="7.375" style="16" customWidth="1"/>
    <col min="14647" max="14869" width="9" style="16"/>
    <col min="14870" max="14870" width="7.375" style="16" customWidth="1"/>
    <col min="14871" max="14871" width="38.75" style="16" customWidth="1"/>
    <col min="14872" max="14874" width="0" style="16" hidden="1" customWidth="1"/>
    <col min="14875" max="14876" width="11.25" style="16" customWidth="1"/>
    <col min="14877" max="14891" width="9.125" style="16" customWidth="1"/>
    <col min="14892" max="14892" width="21.125" style="16" customWidth="1"/>
    <col min="14893" max="14893" width="15.375" style="16" customWidth="1"/>
    <col min="14894" max="14894" width="21.125" style="16" customWidth="1"/>
    <col min="14895" max="14895" width="12.875" style="16" customWidth="1"/>
    <col min="14896" max="14896" width="13.125" style="16" customWidth="1"/>
    <col min="14897" max="14897" width="12.375" style="16" customWidth="1"/>
    <col min="14898" max="14898" width="10.75" style="16" customWidth="1"/>
    <col min="14899" max="14899" width="16.875" style="16" customWidth="1"/>
    <col min="14900" max="14900" width="9.125" style="16" customWidth="1"/>
    <col min="14901" max="14901" width="9" style="16"/>
    <col min="14902" max="14902" width="7.375" style="16" customWidth="1"/>
    <col min="14903" max="15125" width="9" style="16"/>
    <col min="15126" max="15126" width="7.375" style="16" customWidth="1"/>
    <col min="15127" max="15127" width="38.75" style="16" customWidth="1"/>
    <col min="15128" max="15130" width="0" style="16" hidden="1" customWidth="1"/>
    <col min="15131" max="15132" width="11.25" style="16" customWidth="1"/>
    <col min="15133" max="15147" width="9.125" style="16" customWidth="1"/>
    <col min="15148" max="15148" width="21.125" style="16" customWidth="1"/>
    <col min="15149" max="15149" width="15.375" style="16" customWidth="1"/>
    <col min="15150" max="15150" width="21.125" style="16" customWidth="1"/>
    <col min="15151" max="15151" width="12.875" style="16" customWidth="1"/>
    <col min="15152" max="15152" width="13.125" style="16" customWidth="1"/>
    <col min="15153" max="15153" width="12.375" style="16" customWidth="1"/>
    <col min="15154" max="15154" width="10.75" style="16" customWidth="1"/>
    <col min="15155" max="15155" width="16.875" style="16" customWidth="1"/>
    <col min="15156" max="15156" width="9.125" style="16" customWidth="1"/>
    <col min="15157" max="15157" width="9" style="16"/>
    <col min="15158" max="15158" width="7.375" style="16" customWidth="1"/>
    <col min="15159" max="15381" width="9" style="16"/>
    <col min="15382" max="15382" width="7.375" style="16" customWidth="1"/>
    <col min="15383" max="15383" width="38.75" style="16" customWidth="1"/>
    <col min="15384" max="15386" width="0" style="16" hidden="1" customWidth="1"/>
    <col min="15387" max="15388" width="11.25" style="16" customWidth="1"/>
    <col min="15389" max="15403" width="9.125" style="16" customWidth="1"/>
    <col min="15404" max="15404" width="21.125" style="16" customWidth="1"/>
    <col min="15405" max="15405" width="15.375" style="16" customWidth="1"/>
    <col min="15406" max="15406" width="21.125" style="16" customWidth="1"/>
    <col min="15407" max="15407" width="12.875" style="16" customWidth="1"/>
    <col min="15408" max="15408" width="13.125" style="16" customWidth="1"/>
    <col min="15409" max="15409" width="12.375" style="16" customWidth="1"/>
    <col min="15410" max="15410" width="10.75" style="16" customWidth="1"/>
    <col min="15411" max="15411" width="16.875" style="16" customWidth="1"/>
    <col min="15412" max="15412" width="9.125" style="16" customWidth="1"/>
    <col min="15413" max="15413" width="9" style="16"/>
    <col min="15414" max="15414" width="7.375" style="16" customWidth="1"/>
    <col min="15415" max="15637" width="9" style="16"/>
    <col min="15638" max="15638" width="7.375" style="16" customWidth="1"/>
    <col min="15639" max="15639" width="38.75" style="16" customWidth="1"/>
    <col min="15640" max="15642" width="0" style="16" hidden="1" customWidth="1"/>
    <col min="15643" max="15644" width="11.25" style="16" customWidth="1"/>
    <col min="15645" max="15659" width="9.125" style="16" customWidth="1"/>
    <col min="15660" max="15660" width="21.125" style="16" customWidth="1"/>
    <col min="15661" max="15661" width="15.375" style="16" customWidth="1"/>
    <col min="15662" max="15662" width="21.125" style="16" customWidth="1"/>
    <col min="15663" max="15663" width="12.875" style="16" customWidth="1"/>
    <col min="15664" max="15664" width="13.125" style="16" customWidth="1"/>
    <col min="15665" max="15665" width="12.375" style="16" customWidth="1"/>
    <col min="15666" max="15666" width="10.75" style="16" customWidth="1"/>
    <col min="15667" max="15667" width="16.875" style="16" customWidth="1"/>
    <col min="15668" max="15668" width="9.125" style="16" customWidth="1"/>
    <col min="15669" max="15669" width="9" style="16"/>
    <col min="15670" max="15670" width="7.375" style="16" customWidth="1"/>
    <col min="15671" max="15893" width="9" style="16"/>
    <col min="15894" max="15894" width="7.375" style="16" customWidth="1"/>
    <col min="15895" max="15895" width="38.75" style="16" customWidth="1"/>
    <col min="15896" max="15898" width="0" style="16" hidden="1" customWidth="1"/>
    <col min="15899" max="15900" width="11.25" style="16" customWidth="1"/>
    <col min="15901" max="15915" width="9.125" style="16" customWidth="1"/>
    <col min="15916" max="15916" width="21.125" style="16" customWidth="1"/>
    <col min="15917" max="15917" width="15.375" style="16" customWidth="1"/>
    <col min="15918" max="15918" width="21.125" style="16" customWidth="1"/>
    <col min="15919" max="15919" width="12.875" style="16" customWidth="1"/>
    <col min="15920" max="15920" width="13.125" style="16" customWidth="1"/>
    <col min="15921" max="15921" width="12.375" style="16" customWidth="1"/>
    <col min="15922" max="15922" width="10.75" style="16" customWidth="1"/>
    <col min="15923" max="15923" width="16.875" style="16" customWidth="1"/>
    <col min="15924" max="15924" width="9.125" style="16" customWidth="1"/>
    <col min="15925" max="15925" width="9" style="16"/>
    <col min="15926" max="15926" width="7.375" style="16" customWidth="1"/>
    <col min="15927" max="16149" width="9" style="16"/>
    <col min="16150" max="16150" width="7.375" style="16" customWidth="1"/>
    <col min="16151" max="16151" width="38.75" style="16" customWidth="1"/>
    <col min="16152" max="16154" width="0" style="16" hidden="1" customWidth="1"/>
    <col min="16155" max="16156" width="11.25" style="16" customWidth="1"/>
    <col min="16157" max="16171" width="9.125" style="16" customWidth="1"/>
    <col min="16172" max="16172" width="21.125" style="16" customWidth="1"/>
    <col min="16173" max="16173" width="15.375" style="16" customWidth="1"/>
    <col min="16174" max="16174" width="21.125" style="16" customWidth="1"/>
    <col min="16175" max="16175" width="12.875" style="16" customWidth="1"/>
    <col min="16176" max="16176" width="13.125" style="16" customWidth="1"/>
    <col min="16177" max="16177" width="12.375" style="16" customWidth="1"/>
    <col min="16178" max="16178" width="10.75" style="16" customWidth="1"/>
    <col min="16179" max="16179" width="16.875" style="16" customWidth="1"/>
    <col min="16180" max="16180" width="9.125" style="16" customWidth="1"/>
    <col min="16181" max="16181" width="9" style="16"/>
    <col min="16182" max="16182" width="7.375" style="16" customWidth="1"/>
    <col min="16183" max="16384" width="9" style="16"/>
  </cols>
  <sheetData>
    <row r="1" spans="1:55" s="17" customFormat="1" ht="36" customHeight="1" x14ac:dyDescent="0.25">
      <c r="A1" s="492" t="s">
        <v>988</v>
      </c>
      <c r="B1" s="492"/>
      <c r="C1" s="492"/>
      <c r="D1" s="492"/>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c r="AE1" s="492"/>
      <c r="AF1" s="492"/>
      <c r="AG1" s="492"/>
      <c r="AH1" s="492"/>
      <c r="AI1" s="492"/>
      <c r="AJ1" s="492"/>
      <c r="AK1" s="492"/>
      <c r="AL1" s="492"/>
      <c r="AM1" s="492"/>
      <c r="AN1" s="492"/>
      <c r="AO1" s="492"/>
      <c r="AP1" s="492"/>
      <c r="AQ1" s="492"/>
      <c r="AR1" s="492"/>
      <c r="AS1" s="492"/>
      <c r="AT1" s="492"/>
      <c r="AU1" s="492"/>
      <c r="AV1" s="324"/>
      <c r="AW1" s="324"/>
      <c r="AX1" s="324"/>
      <c r="AY1" s="324"/>
      <c r="AZ1" s="324"/>
      <c r="BA1" s="324"/>
      <c r="BB1" s="324"/>
      <c r="BC1" s="324"/>
    </row>
    <row r="2" spans="1:55" s="271" customFormat="1" ht="20.25" customHeight="1" x14ac:dyDescent="0.25">
      <c r="A2" s="488" t="s">
        <v>1007</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c r="AN2" s="488"/>
      <c r="AO2" s="488"/>
      <c r="AP2" s="488"/>
      <c r="AQ2" s="488"/>
      <c r="AR2" s="488"/>
      <c r="AS2" s="488"/>
      <c r="AT2" s="488"/>
      <c r="AU2" s="488"/>
      <c r="AV2" s="439"/>
      <c r="AW2" s="325"/>
      <c r="AX2" s="325"/>
      <c r="AY2" s="325"/>
      <c r="AZ2" s="326"/>
      <c r="BA2" s="326"/>
      <c r="BB2" s="326"/>
      <c r="BC2" s="326"/>
    </row>
    <row r="3" spans="1:55" s="271" customFormat="1" ht="22.5" customHeight="1" x14ac:dyDescent="0.25">
      <c r="A3" s="489" t="s">
        <v>989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c r="AV3" s="440"/>
      <c r="AW3" s="440"/>
      <c r="AX3" s="440"/>
      <c r="AY3" s="440"/>
      <c r="AZ3" s="326"/>
      <c r="BA3" s="326"/>
      <c r="BB3" s="326"/>
      <c r="BC3" s="326"/>
    </row>
    <row r="4" spans="1:55" s="271" customFormat="1" ht="30" customHeight="1" x14ac:dyDescent="0.25">
      <c r="A4" s="490" t="s">
        <v>1008</v>
      </c>
      <c r="B4" s="490"/>
      <c r="C4" s="490"/>
      <c r="D4" s="490"/>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490"/>
      <c r="AT4" s="490"/>
      <c r="AU4" s="490"/>
      <c r="AV4" s="441"/>
      <c r="AW4" s="327"/>
      <c r="AX4" s="327"/>
      <c r="AY4" s="327"/>
      <c r="AZ4" s="326"/>
      <c r="BA4" s="326"/>
      <c r="BB4" s="326"/>
      <c r="BC4" s="326"/>
    </row>
    <row r="5" spans="1:55" s="271" customFormat="1" ht="30" customHeight="1" x14ac:dyDescent="0.25">
      <c r="A5" s="462"/>
      <c r="B5" s="462"/>
      <c r="C5" s="462"/>
      <c r="D5" s="462"/>
      <c r="E5" s="462"/>
      <c r="F5" s="462"/>
      <c r="G5" s="462"/>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c r="AH5" s="462"/>
      <c r="AI5" s="462"/>
      <c r="AJ5" s="462"/>
      <c r="AK5" s="462"/>
      <c r="AL5" s="462"/>
      <c r="AM5" s="462"/>
      <c r="AN5" s="462"/>
      <c r="AO5" s="462"/>
      <c r="AP5" s="462"/>
      <c r="AQ5" s="462"/>
      <c r="AR5" s="462"/>
      <c r="AS5" s="462"/>
      <c r="AT5" s="462"/>
      <c r="AU5" s="462" t="s">
        <v>1009</v>
      </c>
      <c r="AV5" s="462"/>
      <c r="AW5" s="327"/>
      <c r="AX5" s="327"/>
      <c r="AY5" s="327"/>
      <c r="AZ5" s="326"/>
      <c r="BA5" s="326"/>
      <c r="BB5" s="326"/>
      <c r="BC5" s="326"/>
    </row>
    <row r="6" spans="1:55" s="272" customFormat="1" ht="45.75" customHeight="1" x14ac:dyDescent="0.25">
      <c r="A6" s="493" t="s">
        <v>795</v>
      </c>
      <c r="B6" s="494" t="s">
        <v>796</v>
      </c>
      <c r="C6" s="495" t="s">
        <v>904</v>
      </c>
      <c r="D6" s="496"/>
      <c r="E6" s="497"/>
      <c r="F6" s="494" t="s">
        <v>894</v>
      </c>
      <c r="G6" s="494"/>
      <c r="H6" s="498" t="s">
        <v>834</v>
      </c>
      <c r="I6" s="499"/>
      <c r="J6" s="499"/>
      <c r="K6" s="499"/>
      <c r="L6" s="499"/>
      <c r="M6" s="499"/>
      <c r="N6" s="499"/>
      <c r="O6" s="499"/>
      <c r="P6" s="500"/>
      <c r="Q6" s="498" t="s">
        <v>994</v>
      </c>
      <c r="R6" s="499"/>
      <c r="S6" s="499"/>
      <c r="T6" s="499"/>
      <c r="U6" s="499"/>
      <c r="V6" s="500"/>
      <c r="W6" s="322"/>
      <c r="X6" s="322"/>
      <c r="Y6" s="322"/>
      <c r="Z6" s="322"/>
      <c r="AA6" s="322"/>
      <c r="AB6" s="322"/>
      <c r="AC6" s="322"/>
      <c r="AD6" s="322"/>
      <c r="AE6" s="322"/>
      <c r="AF6" s="322"/>
      <c r="AG6" s="322"/>
      <c r="AH6" s="322"/>
      <c r="AI6" s="322"/>
      <c r="AJ6" s="322"/>
      <c r="AK6" s="322"/>
      <c r="AL6" s="322"/>
      <c r="AM6" s="322"/>
      <c r="AN6" s="322"/>
      <c r="AO6" s="501" t="s">
        <v>4</v>
      </c>
      <c r="AP6" s="501"/>
      <c r="AQ6" s="501"/>
      <c r="AR6" s="501" t="s">
        <v>5</v>
      </c>
      <c r="AS6" s="501"/>
      <c r="AT6" s="494" t="s">
        <v>6</v>
      </c>
      <c r="AU6" s="494" t="s">
        <v>7</v>
      </c>
      <c r="AV6" s="438"/>
      <c r="AW6" s="328"/>
      <c r="AX6" s="328"/>
      <c r="AY6" s="328"/>
      <c r="AZ6" s="328"/>
      <c r="BA6" s="328"/>
      <c r="BB6" s="328"/>
      <c r="BC6" s="328"/>
    </row>
    <row r="7" spans="1:55" s="273" customFormat="1" ht="29.25" customHeight="1" x14ac:dyDescent="0.25">
      <c r="A7" s="493"/>
      <c r="B7" s="494"/>
      <c r="C7" s="494" t="s">
        <v>794</v>
      </c>
      <c r="D7" s="498" t="s">
        <v>893</v>
      </c>
      <c r="E7" s="500"/>
      <c r="F7" s="502" t="s">
        <v>887</v>
      </c>
      <c r="G7" s="502" t="s">
        <v>892</v>
      </c>
      <c r="H7" s="502" t="s">
        <v>887</v>
      </c>
      <c r="I7" s="498" t="s">
        <v>888</v>
      </c>
      <c r="J7" s="499"/>
      <c r="K7" s="499"/>
      <c r="L7" s="499"/>
      <c r="M7" s="499"/>
      <c r="N7" s="499"/>
      <c r="O7" s="499"/>
      <c r="P7" s="500"/>
      <c r="Q7" s="502" t="s">
        <v>16</v>
      </c>
      <c r="R7" s="495" t="s">
        <v>888</v>
      </c>
      <c r="S7" s="497"/>
      <c r="T7" s="502" t="s">
        <v>17</v>
      </c>
      <c r="U7" s="495" t="s">
        <v>888</v>
      </c>
      <c r="V7" s="497"/>
      <c r="W7" s="503"/>
      <c r="X7" s="503"/>
      <c r="Y7" s="503"/>
      <c r="Z7" s="503"/>
      <c r="AA7" s="503"/>
      <c r="AB7" s="503"/>
      <c r="AC7" s="503"/>
      <c r="AD7" s="503"/>
      <c r="AE7" s="503"/>
      <c r="AF7" s="503"/>
      <c r="AG7" s="503"/>
      <c r="AH7" s="503"/>
      <c r="AI7" s="503"/>
      <c r="AJ7" s="503"/>
      <c r="AK7" s="503"/>
      <c r="AL7" s="503"/>
      <c r="AM7" s="503"/>
      <c r="AN7" s="504"/>
      <c r="AO7" s="348"/>
      <c r="AP7" s="348"/>
      <c r="AQ7" s="348"/>
      <c r="AR7" s="348"/>
      <c r="AS7" s="348"/>
      <c r="AT7" s="494"/>
      <c r="AU7" s="494"/>
      <c r="AV7" s="437"/>
      <c r="AW7" s="329"/>
      <c r="AX7" s="329"/>
      <c r="AY7" s="329"/>
      <c r="AZ7" s="329"/>
      <c r="BA7" s="329"/>
      <c r="BB7" s="329"/>
      <c r="BC7" s="329"/>
    </row>
    <row r="8" spans="1:55" s="273" customFormat="1" ht="29.25" customHeight="1" x14ac:dyDescent="0.25">
      <c r="A8" s="493"/>
      <c r="B8" s="494"/>
      <c r="C8" s="494"/>
      <c r="D8" s="502" t="s">
        <v>887</v>
      </c>
      <c r="E8" s="502" t="s">
        <v>892</v>
      </c>
      <c r="F8" s="505"/>
      <c r="G8" s="505"/>
      <c r="H8" s="505"/>
      <c r="I8" s="502" t="s">
        <v>16</v>
      </c>
      <c r="J8" s="502" t="s">
        <v>17</v>
      </c>
      <c r="K8" s="498" t="s">
        <v>888</v>
      </c>
      <c r="L8" s="499"/>
      <c r="M8" s="499"/>
      <c r="N8" s="499"/>
      <c r="O8" s="499"/>
      <c r="P8" s="500"/>
      <c r="Q8" s="505"/>
      <c r="R8" s="506"/>
      <c r="S8" s="507"/>
      <c r="T8" s="505"/>
      <c r="U8" s="506"/>
      <c r="V8" s="507"/>
      <c r="W8" s="496" t="s">
        <v>13</v>
      </c>
      <c r="X8" s="496"/>
      <c r="Y8" s="496"/>
      <c r="Z8" s="496"/>
      <c r="AA8" s="496"/>
      <c r="AB8" s="497"/>
      <c r="AC8" s="495" t="s">
        <v>14</v>
      </c>
      <c r="AD8" s="496"/>
      <c r="AE8" s="496"/>
      <c r="AF8" s="496"/>
      <c r="AG8" s="496"/>
      <c r="AH8" s="497"/>
      <c r="AI8" s="495" t="s">
        <v>15</v>
      </c>
      <c r="AJ8" s="496"/>
      <c r="AK8" s="496"/>
      <c r="AL8" s="496"/>
      <c r="AM8" s="496"/>
      <c r="AN8" s="497"/>
      <c r="AO8" s="348"/>
      <c r="AP8" s="348"/>
      <c r="AQ8" s="348"/>
      <c r="AR8" s="348"/>
      <c r="AS8" s="348"/>
      <c r="AT8" s="494"/>
      <c r="AU8" s="494"/>
      <c r="AV8" s="437"/>
      <c r="AW8" s="329"/>
      <c r="AX8" s="329"/>
      <c r="AY8" s="329"/>
      <c r="AZ8" s="329"/>
      <c r="BA8" s="329"/>
      <c r="BB8" s="329"/>
      <c r="BC8" s="329"/>
    </row>
    <row r="9" spans="1:55" s="273" customFormat="1" ht="49.5" customHeight="1" x14ac:dyDescent="0.25">
      <c r="A9" s="493"/>
      <c r="B9" s="494"/>
      <c r="C9" s="494"/>
      <c r="D9" s="505"/>
      <c r="E9" s="505"/>
      <c r="F9" s="505"/>
      <c r="G9" s="505"/>
      <c r="H9" s="505"/>
      <c r="I9" s="505"/>
      <c r="J9" s="505"/>
      <c r="K9" s="498" t="s">
        <v>928</v>
      </c>
      <c r="L9" s="499"/>
      <c r="M9" s="500"/>
      <c r="N9" s="498" t="s">
        <v>929</v>
      </c>
      <c r="O9" s="499"/>
      <c r="P9" s="500"/>
      <c r="Q9" s="505"/>
      <c r="R9" s="495" t="s">
        <v>945</v>
      </c>
      <c r="S9" s="494" t="s">
        <v>946</v>
      </c>
      <c r="T9" s="505"/>
      <c r="U9" s="494" t="s">
        <v>945</v>
      </c>
      <c r="V9" s="497" t="s">
        <v>946</v>
      </c>
      <c r="W9" s="508"/>
      <c r="X9" s="508"/>
      <c r="Y9" s="508"/>
      <c r="Z9" s="508"/>
      <c r="AA9" s="508"/>
      <c r="AB9" s="509"/>
      <c r="AC9" s="510"/>
      <c r="AD9" s="508"/>
      <c r="AE9" s="508"/>
      <c r="AF9" s="508"/>
      <c r="AG9" s="508"/>
      <c r="AH9" s="509"/>
      <c r="AI9" s="510"/>
      <c r="AJ9" s="508"/>
      <c r="AK9" s="508"/>
      <c r="AL9" s="508"/>
      <c r="AM9" s="508"/>
      <c r="AN9" s="509"/>
      <c r="AO9" s="348"/>
      <c r="AP9" s="348"/>
      <c r="AQ9" s="348"/>
      <c r="AR9" s="348"/>
      <c r="AS9" s="348"/>
      <c r="AT9" s="494"/>
      <c r="AU9" s="494"/>
      <c r="AV9" s="437"/>
      <c r="AW9" s="329"/>
      <c r="AX9" s="329"/>
      <c r="AY9" s="329"/>
      <c r="AZ9" s="329"/>
      <c r="BA9" s="329"/>
      <c r="BB9" s="329"/>
      <c r="BC9" s="329"/>
    </row>
    <row r="10" spans="1:55" s="273" customFormat="1" ht="29.25" customHeight="1" x14ac:dyDescent="0.25">
      <c r="A10" s="493"/>
      <c r="B10" s="494"/>
      <c r="C10" s="494"/>
      <c r="D10" s="505"/>
      <c r="E10" s="505"/>
      <c r="F10" s="505"/>
      <c r="G10" s="505"/>
      <c r="H10" s="505"/>
      <c r="I10" s="505"/>
      <c r="J10" s="505"/>
      <c r="K10" s="502" t="s">
        <v>906</v>
      </c>
      <c r="L10" s="494" t="s">
        <v>9</v>
      </c>
      <c r="M10" s="494"/>
      <c r="N10" s="494" t="s">
        <v>8</v>
      </c>
      <c r="O10" s="494" t="s">
        <v>9</v>
      </c>
      <c r="P10" s="494"/>
      <c r="Q10" s="505"/>
      <c r="R10" s="510"/>
      <c r="S10" s="494"/>
      <c r="T10" s="505"/>
      <c r="U10" s="494"/>
      <c r="V10" s="509"/>
      <c r="W10" s="511"/>
      <c r="X10" s="511"/>
      <c r="Y10" s="511"/>
      <c r="Z10" s="511"/>
      <c r="AA10" s="511"/>
      <c r="AB10" s="507"/>
      <c r="AC10" s="506"/>
      <c r="AD10" s="511"/>
      <c r="AE10" s="511"/>
      <c r="AF10" s="511"/>
      <c r="AG10" s="511"/>
      <c r="AH10" s="507"/>
      <c r="AI10" s="506"/>
      <c r="AJ10" s="511"/>
      <c r="AK10" s="511"/>
      <c r="AL10" s="511"/>
      <c r="AM10" s="511"/>
      <c r="AN10" s="507"/>
      <c r="AO10" s="494"/>
      <c r="AP10" s="494"/>
      <c r="AQ10" s="494"/>
      <c r="AR10" s="494"/>
      <c r="AS10" s="494"/>
      <c r="AT10" s="494"/>
      <c r="AU10" s="494"/>
      <c r="AV10" s="437"/>
      <c r="AW10" s="329"/>
      <c r="AX10" s="329"/>
      <c r="AY10" s="329"/>
      <c r="AZ10" s="329"/>
      <c r="BA10" s="329"/>
      <c r="BB10" s="329"/>
      <c r="BC10" s="329"/>
    </row>
    <row r="11" spans="1:55" s="273" customFormat="1" ht="30" customHeight="1" x14ac:dyDescent="0.25">
      <c r="A11" s="493"/>
      <c r="B11" s="494"/>
      <c r="C11" s="494"/>
      <c r="D11" s="505"/>
      <c r="E11" s="505"/>
      <c r="F11" s="505"/>
      <c r="G11" s="505"/>
      <c r="H11" s="505"/>
      <c r="I11" s="505"/>
      <c r="J11" s="505"/>
      <c r="K11" s="505"/>
      <c r="L11" s="502" t="s">
        <v>16</v>
      </c>
      <c r="M11" s="502" t="s">
        <v>896</v>
      </c>
      <c r="N11" s="494"/>
      <c r="O11" s="502" t="s">
        <v>16</v>
      </c>
      <c r="P11" s="502" t="s">
        <v>891</v>
      </c>
      <c r="Q11" s="505"/>
      <c r="R11" s="510"/>
      <c r="S11" s="494"/>
      <c r="T11" s="505"/>
      <c r="U11" s="494"/>
      <c r="V11" s="509"/>
      <c r="W11" s="494" t="s">
        <v>16</v>
      </c>
      <c r="X11" s="498" t="s">
        <v>888</v>
      </c>
      <c r="Y11" s="500"/>
      <c r="Z11" s="494" t="s">
        <v>17</v>
      </c>
      <c r="AA11" s="498" t="s">
        <v>888</v>
      </c>
      <c r="AB11" s="500"/>
      <c r="AC11" s="494" t="s">
        <v>16</v>
      </c>
      <c r="AD11" s="498" t="s">
        <v>888</v>
      </c>
      <c r="AE11" s="500"/>
      <c r="AF11" s="494" t="s">
        <v>17</v>
      </c>
      <c r="AG11" s="498" t="s">
        <v>888</v>
      </c>
      <c r="AH11" s="500"/>
      <c r="AI11" s="494" t="s">
        <v>16</v>
      </c>
      <c r="AJ11" s="498" t="s">
        <v>888</v>
      </c>
      <c r="AK11" s="500"/>
      <c r="AL11" s="494" t="s">
        <v>17</v>
      </c>
      <c r="AM11" s="498" t="s">
        <v>888</v>
      </c>
      <c r="AN11" s="500"/>
      <c r="AO11" s="494"/>
      <c r="AP11" s="494" t="s">
        <v>16</v>
      </c>
      <c r="AQ11" s="494" t="s">
        <v>17</v>
      </c>
      <c r="AR11" s="494"/>
      <c r="AS11" s="494"/>
      <c r="AT11" s="494"/>
      <c r="AU11" s="494"/>
      <c r="AV11" s="437"/>
      <c r="AW11" s="329"/>
      <c r="AX11" s="329"/>
      <c r="AY11" s="329"/>
      <c r="AZ11" s="329"/>
      <c r="BA11" s="329"/>
      <c r="BB11" s="329"/>
      <c r="BC11" s="329"/>
    </row>
    <row r="12" spans="1:55" s="273" customFormat="1" ht="60" customHeight="1" x14ac:dyDescent="0.25">
      <c r="A12" s="493"/>
      <c r="B12" s="494"/>
      <c r="C12" s="494"/>
      <c r="D12" s="501"/>
      <c r="E12" s="501"/>
      <c r="F12" s="501"/>
      <c r="G12" s="501"/>
      <c r="H12" s="501"/>
      <c r="I12" s="501"/>
      <c r="J12" s="501"/>
      <c r="K12" s="501"/>
      <c r="L12" s="501"/>
      <c r="M12" s="501"/>
      <c r="N12" s="494"/>
      <c r="O12" s="501"/>
      <c r="P12" s="501"/>
      <c r="Q12" s="501"/>
      <c r="R12" s="506"/>
      <c r="S12" s="494"/>
      <c r="T12" s="501"/>
      <c r="U12" s="494"/>
      <c r="V12" s="507"/>
      <c r="W12" s="494"/>
      <c r="X12" s="348" t="s">
        <v>945</v>
      </c>
      <c r="Y12" s="348" t="s">
        <v>946</v>
      </c>
      <c r="Z12" s="494"/>
      <c r="AA12" s="348" t="s">
        <v>945</v>
      </c>
      <c r="AB12" s="348" t="s">
        <v>946</v>
      </c>
      <c r="AC12" s="494"/>
      <c r="AD12" s="348" t="s">
        <v>945</v>
      </c>
      <c r="AE12" s="348" t="s">
        <v>946</v>
      </c>
      <c r="AF12" s="494"/>
      <c r="AG12" s="348" t="s">
        <v>945</v>
      </c>
      <c r="AH12" s="348" t="s">
        <v>946</v>
      </c>
      <c r="AI12" s="494"/>
      <c r="AJ12" s="348" t="s">
        <v>945</v>
      </c>
      <c r="AK12" s="348" t="s">
        <v>946</v>
      </c>
      <c r="AL12" s="494"/>
      <c r="AM12" s="348" t="s">
        <v>945</v>
      </c>
      <c r="AN12" s="348" t="s">
        <v>946</v>
      </c>
      <c r="AO12" s="494"/>
      <c r="AP12" s="494"/>
      <c r="AQ12" s="494"/>
      <c r="AR12" s="494"/>
      <c r="AS12" s="494"/>
      <c r="AT12" s="494"/>
      <c r="AU12" s="494"/>
      <c r="AV12" s="437"/>
      <c r="AW12" s="329"/>
      <c r="AX12" s="329"/>
      <c r="AY12" s="329"/>
      <c r="AZ12" s="329"/>
      <c r="BA12" s="329"/>
      <c r="BB12" s="329"/>
      <c r="BC12" s="329"/>
    </row>
    <row r="13" spans="1:55" s="274" customFormat="1" ht="21" customHeight="1" x14ac:dyDescent="0.25">
      <c r="A13" s="330">
        <v>1</v>
      </c>
      <c r="B13" s="331">
        <v>2</v>
      </c>
      <c r="C13" s="330">
        <v>3</v>
      </c>
      <c r="D13" s="331">
        <v>4</v>
      </c>
      <c r="E13" s="330">
        <v>5</v>
      </c>
      <c r="F13" s="331">
        <v>6</v>
      </c>
      <c r="G13" s="330">
        <v>7</v>
      </c>
      <c r="H13" s="331">
        <v>8</v>
      </c>
      <c r="I13" s="330">
        <v>9</v>
      </c>
      <c r="J13" s="331">
        <v>10</v>
      </c>
      <c r="K13" s="330">
        <v>11</v>
      </c>
      <c r="L13" s="331">
        <v>12</v>
      </c>
      <c r="M13" s="330">
        <v>13</v>
      </c>
      <c r="N13" s="331">
        <v>14</v>
      </c>
      <c r="O13" s="330">
        <v>15</v>
      </c>
      <c r="P13" s="331">
        <v>16</v>
      </c>
      <c r="Q13" s="330">
        <v>17</v>
      </c>
      <c r="R13" s="331">
        <v>18</v>
      </c>
      <c r="S13" s="330">
        <v>19</v>
      </c>
      <c r="T13" s="331">
        <v>20</v>
      </c>
      <c r="U13" s="330">
        <v>21</v>
      </c>
      <c r="V13" s="331">
        <v>22</v>
      </c>
      <c r="W13" s="330">
        <v>23</v>
      </c>
      <c r="X13" s="331">
        <v>24</v>
      </c>
      <c r="Y13" s="330">
        <v>25</v>
      </c>
      <c r="Z13" s="331">
        <v>26</v>
      </c>
      <c r="AA13" s="330">
        <v>27</v>
      </c>
      <c r="AB13" s="331">
        <v>28</v>
      </c>
      <c r="AC13" s="330">
        <v>29</v>
      </c>
      <c r="AD13" s="331">
        <v>30</v>
      </c>
      <c r="AE13" s="330">
        <v>31</v>
      </c>
      <c r="AF13" s="331">
        <v>32</v>
      </c>
      <c r="AG13" s="330">
        <v>33</v>
      </c>
      <c r="AH13" s="331">
        <v>34</v>
      </c>
      <c r="AI13" s="330">
        <v>35</v>
      </c>
      <c r="AJ13" s="331">
        <v>36</v>
      </c>
      <c r="AK13" s="330">
        <v>37</v>
      </c>
      <c r="AL13" s="331">
        <v>38</v>
      </c>
      <c r="AM13" s="330">
        <v>39</v>
      </c>
      <c r="AN13" s="331">
        <v>40</v>
      </c>
      <c r="AO13" s="330">
        <v>41</v>
      </c>
      <c r="AP13" s="331">
        <v>42</v>
      </c>
      <c r="AQ13" s="330">
        <v>43</v>
      </c>
      <c r="AR13" s="331">
        <v>44</v>
      </c>
      <c r="AS13" s="330">
        <v>45</v>
      </c>
      <c r="AT13" s="331">
        <v>46</v>
      </c>
      <c r="AU13" s="330">
        <v>23</v>
      </c>
      <c r="AV13" s="332"/>
      <c r="AW13" s="308"/>
      <c r="AX13" s="308"/>
      <c r="AY13" s="308"/>
      <c r="AZ13" s="308"/>
      <c r="BA13" s="308"/>
      <c r="BB13" s="308"/>
      <c r="BC13" s="308"/>
    </row>
    <row r="14" spans="1:55" s="275" customFormat="1" ht="97.5" hidden="1" customHeight="1" x14ac:dyDescent="0.25">
      <c r="A14" s="337" t="s">
        <v>812</v>
      </c>
      <c r="B14" s="512" t="s">
        <v>932</v>
      </c>
      <c r="C14" s="337"/>
      <c r="D14" s="337"/>
      <c r="E14" s="337"/>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337"/>
      <c r="AN14" s="337"/>
      <c r="AO14" s="337"/>
      <c r="AP14" s="337"/>
      <c r="AQ14" s="337"/>
      <c r="AR14" s="337"/>
      <c r="AS14" s="337"/>
      <c r="AT14" s="337"/>
      <c r="AU14" s="337"/>
      <c r="AV14" s="333"/>
      <c r="AW14" s="334"/>
      <c r="AX14" s="334"/>
      <c r="AY14" s="334"/>
      <c r="AZ14" s="334"/>
      <c r="BA14" s="334"/>
      <c r="BB14" s="334"/>
      <c r="BC14" s="334"/>
    </row>
    <row r="15" spans="1:55" s="276" customFormat="1" ht="36" hidden="1" customHeight="1" x14ac:dyDescent="0.25">
      <c r="A15" s="337" t="s">
        <v>34</v>
      </c>
      <c r="B15" s="512" t="s">
        <v>815</v>
      </c>
      <c r="C15" s="513"/>
      <c r="D15" s="339" t="e">
        <f>D16+D22</f>
        <v>#REF!</v>
      </c>
      <c r="E15" s="339" t="e">
        <f t="shared" ref="E15:M15" si="0">E16+E22</f>
        <v>#REF!</v>
      </c>
      <c r="F15" s="339" t="e">
        <f t="shared" si="0"/>
        <v>#REF!</v>
      </c>
      <c r="G15" s="339" t="e">
        <f t="shared" si="0"/>
        <v>#REF!</v>
      </c>
      <c r="H15" s="339" t="e">
        <f t="shared" si="0"/>
        <v>#REF!</v>
      </c>
      <c r="I15" s="339" t="e">
        <f t="shared" si="0"/>
        <v>#REF!</v>
      </c>
      <c r="J15" s="339" t="e">
        <f t="shared" si="0"/>
        <v>#REF!</v>
      </c>
      <c r="K15" s="339" t="e">
        <f t="shared" si="0"/>
        <v>#REF!</v>
      </c>
      <c r="L15" s="339" t="e">
        <f t="shared" si="0"/>
        <v>#REF!</v>
      </c>
      <c r="M15" s="339" t="e">
        <f t="shared" si="0"/>
        <v>#REF!</v>
      </c>
      <c r="N15" s="339" t="e">
        <f>N16+N22</f>
        <v>#REF!</v>
      </c>
      <c r="O15" s="339" t="e">
        <f>O16+O22</f>
        <v>#REF!</v>
      </c>
      <c r="P15" s="339">
        <f>P676</f>
        <v>0</v>
      </c>
      <c r="Q15" s="339" t="e">
        <f>Q16+Q22</f>
        <v>#REF!</v>
      </c>
      <c r="R15" s="339"/>
      <c r="S15" s="339"/>
      <c r="T15" s="339" t="e">
        <f t="shared" ref="T15:AL15" si="1">T16+T22</f>
        <v>#REF!</v>
      </c>
      <c r="U15" s="339"/>
      <c r="V15" s="339"/>
      <c r="W15" s="339" t="e">
        <f t="shared" si="1"/>
        <v>#REF!</v>
      </c>
      <c r="X15" s="339"/>
      <c r="Y15" s="339"/>
      <c r="Z15" s="339" t="e">
        <f t="shared" si="1"/>
        <v>#REF!</v>
      </c>
      <c r="AA15" s="339"/>
      <c r="AB15" s="339"/>
      <c r="AC15" s="339" t="e">
        <f t="shared" si="1"/>
        <v>#REF!</v>
      </c>
      <c r="AD15" s="339"/>
      <c r="AE15" s="339"/>
      <c r="AF15" s="339" t="e">
        <f t="shared" si="1"/>
        <v>#REF!</v>
      </c>
      <c r="AG15" s="339"/>
      <c r="AH15" s="339"/>
      <c r="AI15" s="339" t="e">
        <f>AI16+AI22</f>
        <v>#REF!</v>
      </c>
      <c r="AJ15" s="339"/>
      <c r="AK15" s="339"/>
      <c r="AL15" s="339" t="e">
        <f t="shared" si="1"/>
        <v>#REF!</v>
      </c>
      <c r="AM15" s="339"/>
      <c r="AN15" s="339"/>
      <c r="AO15" s="340"/>
      <c r="AP15" s="340"/>
      <c r="AQ15" s="340"/>
      <c r="AR15" s="340"/>
      <c r="AS15" s="340"/>
      <c r="AT15" s="340"/>
      <c r="AU15" s="341"/>
      <c r="AV15" s="335"/>
      <c r="AW15" s="336"/>
      <c r="AX15" s="336"/>
      <c r="AY15" s="336"/>
      <c r="AZ15" s="313"/>
      <c r="BA15" s="336"/>
      <c r="BB15" s="336"/>
      <c r="BC15" s="336"/>
    </row>
    <row r="16" spans="1:55" s="274" customFormat="1" ht="35.25" hidden="1" customHeight="1" x14ac:dyDescent="0.25">
      <c r="A16" s="337" t="s">
        <v>810</v>
      </c>
      <c r="B16" s="338" t="s">
        <v>727</v>
      </c>
      <c r="C16" s="338"/>
      <c r="D16" s="339" t="e">
        <f>SUM(D17:D21)</f>
        <v>#REF!</v>
      </c>
      <c r="E16" s="339" t="e">
        <f t="shared" ref="E16:P16" si="2">SUM(E17:E21)</f>
        <v>#REF!</v>
      </c>
      <c r="F16" s="339" t="e">
        <f t="shared" si="2"/>
        <v>#REF!</v>
      </c>
      <c r="G16" s="339" t="e">
        <f t="shared" si="2"/>
        <v>#REF!</v>
      </c>
      <c r="H16" s="339" t="e">
        <f t="shared" si="2"/>
        <v>#REF!</v>
      </c>
      <c r="I16" s="339" t="e">
        <f t="shared" si="2"/>
        <v>#REF!</v>
      </c>
      <c r="J16" s="339" t="e">
        <f t="shared" si="2"/>
        <v>#REF!</v>
      </c>
      <c r="K16" s="339" t="e">
        <f t="shared" si="2"/>
        <v>#REF!</v>
      </c>
      <c r="L16" s="339" t="e">
        <f t="shared" si="2"/>
        <v>#REF!</v>
      </c>
      <c r="M16" s="339" t="e">
        <f t="shared" si="2"/>
        <v>#REF!</v>
      </c>
      <c r="N16" s="339" t="e">
        <f t="shared" si="2"/>
        <v>#REF!</v>
      </c>
      <c r="O16" s="339" t="e">
        <f t="shared" si="2"/>
        <v>#REF!</v>
      </c>
      <c r="P16" s="339" t="e">
        <f t="shared" si="2"/>
        <v>#REF!</v>
      </c>
      <c r="Q16" s="339" t="e">
        <f>SUM(Q17:Q21)</f>
        <v>#REF!</v>
      </c>
      <c r="R16" s="339"/>
      <c r="S16" s="339"/>
      <c r="T16" s="339" t="e">
        <f t="shared" ref="T16:AL16" si="3">SUM(T17:T21)</f>
        <v>#REF!</v>
      </c>
      <c r="U16" s="339"/>
      <c r="V16" s="339"/>
      <c r="W16" s="339" t="e">
        <f t="shared" si="3"/>
        <v>#REF!</v>
      </c>
      <c r="X16" s="339"/>
      <c r="Y16" s="339"/>
      <c r="Z16" s="339" t="e">
        <f t="shared" si="3"/>
        <v>#REF!</v>
      </c>
      <c r="AA16" s="339"/>
      <c r="AB16" s="339"/>
      <c r="AC16" s="339" t="e">
        <f t="shared" si="3"/>
        <v>#REF!</v>
      </c>
      <c r="AD16" s="339"/>
      <c r="AE16" s="339"/>
      <c r="AF16" s="339" t="e">
        <f t="shared" si="3"/>
        <v>#REF!</v>
      </c>
      <c r="AG16" s="339"/>
      <c r="AH16" s="339"/>
      <c r="AI16" s="339" t="e">
        <f t="shared" si="3"/>
        <v>#REF!</v>
      </c>
      <c r="AJ16" s="339"/>
      <c r="AK16" s="339"/>
      <c r="AL16" s="339" t="e">
        <f t="shared" si="3"/>
        <v>#REF!</v>
      </c>
      <c r="AM16" s="339"/>
      <c r="AN16" s="339"/>
      <c r="AO16" s="340"/>
      <c r="AP16" s="340"/>
      <c r="AQ16" s="340"/>
      <c r="AR16" s="340"/>
      <c r="AS16" s="340"/>
      <c r="AT16" s="340"/>
      <c r="AU16" s="341"/>
      <c r="AV16" s="341"/>
      <c r="AW16" s="308"/>
      <c r="AX16" s="308"/>
      <c r="AY16" s="308"/>
      <c r="AZ16" s="342"/>
      <c r="BA16" s="308"/>
      <c r="BB16" s="308"/>
      <c r="BC16" s="308"/>
    </row>
    <row r="17" spans="1:55" s="274" customFormat="1" ht="21" hidden="1" customHeight="1" x14ac:dyDescent="0.25">
      <c r="A17" s="330">
        <v>1</v>
      </c>
      <c r="B17" s="343" t="str">
        <f>B483</f>
        <v>SỞ Y TẾ</v>
      </c>
      <c r="C17" s="343">
        <f t="shared" ref="C17:AT17" si="4">C483</f>
        <v>0</v>
      </c>
      <c r="D17" s="344">
        <f t="shared" si="4"/>
        <v>68000</v>
      </c>
      <c r="E17" s="344">
        <f t="shared" si="4"/>
        <v>39985</v>
      </c>
      <c r="F17" s="344">
        <f t="shared" si="4"/>
        <v>0</v>
      </c>
      <c r="G17" s="344">
        <f t="shared" si="4"/>
        <v>0</v>
      </c>
      <c r="H17" s="344">
        <f t="shared" si="4"/>
        <v>68000</v>
      </c>
      <c r="I17" s="344">
        <f t="shared" si="4"/>
        <v>39985</v>
      </c>
      <c r="J17" s="344">
        <f t="shared" si="4"/>
        <v>28015</v>
      </c>
      <c r="K17" s="344">
        <f t="shared" si="4"/>
        <v>68000</v>
      </c>
      <c r="L17" s="344">
        <f t="shared" si="4"/>
        <v>39985</v>
      </c>
      <c r="M17" s="344">
        <f t="shared" si="4"/>
        <v>28015</v>
      </c>
      <c r="N17" s="344">
        <f t="shared" si="4"/>
        <v>0</v>
      </c>
      <c r="O17" s="344">
        <f t="shared" si="4"/>
        <v>0</v>
      </c>
      <c r="P17" s="344">
        <f t="shared" si="4"/>
        <v>0</v>
      </c>
      <c r="Q17" s="344">
        <f t="shared" si="4"/>
        <v>25989.5</v>
      </c>
      <c r="R17" s="344"/>
      <c r="S17" s="344"/>
      <c r="T17" s="344">
        <f t="shared" si="4"/>
        <v>0</v>
      </c>
      <c r="U17" s="344"/>
      <c r="V17" s="344"/>
      <c r="W17" s="344">
        <f t="shared" si="4"/>
        <v>13995.5</v>
      </c>
      <c r="X17" s="344"/>
      <c r="Y17" s="344"/>
      <c r="Z17" s="344">
        <f t="shared" si="4"/>
        <v>14000</v>
      </c>
      <c r="AA17" s="344"/>
      <c r="AB17" s="344"/>
      <c r="AC17" s="344">
        <f t="shared" si="4"/>
        <v>0</v>
      </c>
      <c r="AD17" s="344"/>
      <c r="AE17" s="344"/>
      <c r="AF17" s="344">
        <f t="shared" si="4"/>
        <v>14015</v>
      </c>
      <c r="AG17" s="344"/>
      <c r="AH17" s="344"/>
      <c r="AI17" s="344">
        <f t="shared" si="4"/>
        <v>0</v>
      </c>
      <c r="AJ17" s="344"/>
      <c r="AK17" s="344"/>
      <c r="AL17" s="344">
        <f t="shared" si="4"/>
        <v>0</v>
      </c>
      <c r="AM17" s="344"/>
      <c r="AN17" s="344"/>
      <c r="AO17" s="344">
        <f t="shared" si="4"/>
        <v>0</v>
      </c>
      <c r="AP17" s="344">
        <f t="shared" si="4"/>
        <v>0</v>
      </c>
      <c r="AQ17" s="344">
        <f t="shared" si="4"/>
        <v>0</v>
      </c>
      <c r="AR17" s="344">
        <f t="shared" si="4"/>
        <v>0</v>
      </c>
      <c r="AS17" s="344">
        <f t="shared" si="4"/>
        <v>0</v>
      </c>
      <c r="AT17" s="344">
        <f t="shared" si="4"/>
        <v>0</v>
      </c>
      <c r="AU17" s="301"/>
      <c r="AV17" s="301"/>
      <c r="AW17" s="308"/>
      <c r="AX17" s="308"/>
      <c r="AY17" s="308"/>
      <c r="AZ17" s="342"/>
      <c r="BA17" s="308"/>
      <c r="BB17" s="308"/>
      <c r="BC17" s="308"/>
    </row>
    <row r="18" spans="1:55" s="274" customFormat="1" ht="21" hidden="1" customHeight="1" x14ac:dyDescent="0.25">
      <c r="A18" s="330">
        <v>2</v>
      </c>
      <c r="B18" s="345" t="str">
        <f>B490</f>
        <v>SỞ GIÁO DỤC VÀ ĐÀO TẠO</v>
      </c>
      <c r="C18" s="345">
        <f t="shared" ref="C18:AT18" si="5">C490</f>
        <v>0</v>
      </c>
      <c r="D18" s="344">
        <f t="shared" si="5"/>
        <v>100000</v>
      </c>
      <c r="E18" s="344">
        <f t="shared" si="5"/>
        <v>100000</v>
      </c>
      <c r="F18" s="344">
        <f t="shared" si="5"/>
        <v>0</v>
      </c>
      <c r="G18" s="344">
        <f t="shared" si="5"/>
        <v>0</v>
      </c>
      <c r="H18" s="344">
        <f t="shared" si="5"/>
        <v>100000</v>
      </c>
      <c r="I18" s="344">
        <f t="shared" si="5"/>
        <v>100000</v>
      </c>
      <c r="J18" s="344">
        <f t="shared" si="5"/>
        <v>0</v>
      </c>
      <c r="K18" s="344">
        <f t="shared" si="5"/>
        <v>100000</v>
      </c>
      <c r="L18" s="344">
        <f t="shared" si="5"/>
        <v>100000</v>
      </c>
      <c r="M18" s="344">
        <f t="shared" si="5"/>
        <v>0</v>
      </c>
      <c r="N18" s="344">
        <f t="shared" si="5"/>
        <v>0</v>
      </c>
      <c r="O18" s="344">
        <f t="shared" si="5"/>
        <v>0</v>
      </c>
      <c r="P18" s="344">
        <f t="shared" si="5"/>
        <v>0</v>
      </c>
      <c r="Q18" s="344">
        <f t="shared" si="5"/>
        <v>38000</v>
      </c>
      <c r="R18" s="344"/>
      <c r="S18" s="344"/>
      <c r="T18" s="344">
        <f t="shared" si="5"/>
        <v>0</v>
      </c>
      <c r="U18" s="344"/>
      <c r="V18" s="344"/>
      <c r="W18" s="344">
        <f t="shared" si="5"/>
        <v>37000</v>
      </c>
      <c r="X18" s="344"/>
      <c r="Y18" s="344"/>
      <c r="Z18" s="344">
        <f t="shared" si="5"/>
        <v>0</v>
      </c>
      <c r="AA18" s="344"/>
      <c r="AB18" s="344"/>
      <c r="AC18" s="344">
        <f>AC490</f>
        <v>25000</v>
      </c>
      <c r="AD18" s="344"/>
      <c r="AE18" s="344"/>
      <c r="AF18" s="344">
        <f t="shared" si="5"/>
        <v>0</v>
      </c>
      <c r="AG18" s="344"/>
      <c r="AH18" s="344"/>
      <c r="AI18" s="344">
        <f t="shared" si="5"/>
        <v>0</v>
      </c>
      <c r="AJ18" s="344"/>
      <c r="AK18" s="344"/>
      <c r="AL18" s="344">
        <f t="shared" si="5"/>
        <v>0</v>
      </c>
      <c r="AM18" s="344"/>
      <c r="AN18" s="344"/>
      <c r="AO18" s="344">
        <f t="shared" si="5"/>
        <v>0</v>
      </c>
      <c r="AP18" s="344">
        <f t="shared" si="5"/>
        <v>0</v>
      </c>
      <c r="AQ18" s="344">
        <f t="shared" si="5"/>
        <v>0</v>
      </c>
      <c r="AR18" s="344">
        <f t="shared" si="5"/>
        <v>0</v>
      </c>
      <c r="AS18" s="344">
        <f t="shared" si="5"/>
        <v>0</v>
      </c>
      <c r="AT18" s="344">
        <f t="shared" si="5"/>
        <v>0</v>
      </c>
      <c r="AU18" s="301"/>
      <c r="AV18" s="301"/>
      <c r="AW18" s="308"/>
      <c r="AX18" s="308"/>
      <c r="AY18" s="308"/>
      <c r="AZ18" s="342"/>
      <c r="BA18" s="308"/>
      <c r="BB18" s="308"/>
      <c r="BC18" s="308"/>
    </row>
    <row r="19" spans="1:55" s="274" customFormat="1" ht="21" hidden="1" customHeight="1" x14ac:dyDescent="0.25">
      <c r="A19" s="330">
        <v>3</v>
      </c>
      <c r="B19" s="345" t="e">
        <f>#REF!</f>
        <v>#REF!</v>
      </c>
      <c r="C19" s="345" t="e">
        <f>#REF!</f>
        <v>#REF!</v>
      </c>
      <c r="D19" s="344" t="e">
        <f>#REF!</f>
        <v>#REF!</v>
      </c>
      <c r="E19" s="344" t="e">
        <f>#REF!</f>
        <v>#REF!</v>
      </c>
      <c r="F19" s="344" t="e">
        <f>#REF!</f>
        <v>#REF!</v>
      </c>
      <c r="G19" s="344" t="e">
        <f>#REF!</f>
        <v>#REF!</v>
      </c>
      <c r="H19" s="344" t="e">
        <f>#REF!</f>
        <v>#REF!</v>
      </c>
      <c r="I19" s="344" t="e">
        <f>#REF!</f>
        <v>#REF!</v>
      </c>
      <c r="J19" s="344" t="e">
        <f>#REF!</f>
        <v>#REF!</v>
      </c>
      <c r="K19" s="344" t="e">
        <f>#REF!</f>
        <v>#REF!</v>
      </c>
      <c r="L19" s="344" t="e">
        <f>#REF!</f>
        <v>#REF!</v>
      </c>
      <c r="M19" s="344" t="e">
        <f>#REF!</f>
        <v>#REF!</v>
      </c>
      <c r="N19" s="344" t="e">
        <f>#REF!</f>
        <v>#REF!</v>
      </c>
      <c r="O19" s="344" t="e">
        <f>#REF!</f>
        <v>#REF!</v>
      </c>
      <c r="P19" s="344" t="e">
        <f>#REF!</f>
        <v>#REF!</v>
      </c>
      <c r="Q19" s="344" t="e">
        <f>#REF!</f>
        <v>#REF!</v>
      </c>
      <c r="R19" s="344"/>
      <c r="S19" s="344"/>
      <c r="T19" s="344" t="e">
        <f>#REF!</f>
        <v>#REF!</v>
      </c>
      <c r="U19" s="344"/>
      <c r="V19" s="344"/>
      <c r="W19" s="344" t="e">
        <f>#REF!</f>
        <v>#REF!</v>
      </c>
      <c r="X19" s="344"/>
      <c r="Y19" s="344"/>
      <c r="Z19" s="344" t="e">
        <f>#REF!</f>
        <v>#REF!</v>
      </c>
      <c r="AA19" s="344"/>
      <c r="AB19" s="344"/>
      <c r="AC19" s="344" t="e">
        <f>#REF!</f>
        <v>#REF!</v>
      </c>
      <c r="AD19" s="344"/>
      <c r="AE19" s="344"/>
      <c r="AF19" s="344" t="e">
        <f>#REF!</f>
        <v>#REF!</v>
      </c>
      <c r="AG19" s="344"/>
      <c r="AH19" s="344"/>
      <c r="AI19" s="344" t="e">
        <f>#REF!</f>
        <v>#REF!</v>
      </c>
      <c r="AJ19" s="344"/>
      <c r="AK19" s="344"/>
      <c r="AL19" s="344" t="e">
        <f>#REF!</f>
        <v>#REF!</v>
      </c>
      <c r="AM19" s="344"/>
      <c r="AN19" s="344"/>
      <c r="AO19" s="344" t="e">
        <f>#REF!</f>
        <v>#REF!</v>
      </c>
      <c r="AP19" s="344" t="e">
        <f>#REF!</f>
        <v>#REF!</v>
      </c>
      <c r="AQ19" s="344" t="e">
        <f>#REF!</f>
        <v>#REF!</v>
      </c>
      <c r="AR19" s="344" t="e">
        <f>#REF!</f>
        <v>#REF!</v>
      </c>
      <c r="AS19" s="344" t="e">
        <f>#REF!</f>
        <v>#REF!</v>
      </c>
      <c r="AT19" s="344" t="e">
        <f>#REF!</f>
        <v>#REF!</v>
      </c>
      <c r="AU19" s="301"/>
      <c r="AV19" s="301"/>
      <c r="AW19" s="308"/>
      <c r="AX19" s="308"/>
      <c r="AY19" s="308"/>
      <c r="AZ19" s="342"/>
      <c r="BA19" s="308"/>
      <c r="BB19" s="308"/>
      <c r="BC19" s="308"/>
    </row>
    <row r="20" spans="1:55" s="274" customFormat="1" ht="21" hidden="1" customHeight="1" x14ac:dyDescent="0.25">
      <c r="A20" s="330">
        <v>4</v>
      </c>
      <c r="B20" s="343" t="e">
        <f>#REF!</f>
        <v>#REF!</v>
      </c>
      <c r="C20" s="343" t="e">
        <f>#REF!</f>
        <v>#REF!</v>
      </c>
      <c r="D20" s="344" t="e">
        <f>#REF!</f>
        <v>#REF!</v>
      </c>
      <c r="E20" s="344" t="e">
        <f>#REF!</f>
        <v>#REF!</v>
      </c>
      <c r="F20" s="344" t="e">
        <f>#REF!</f>
        <v>#REF!</v>
      </c>
      <c r="G20" s="344" t="e">
        <f>#REF!</f>
        <v>#REF!</v>
      </c>
      <c r="H20" s="344" t="e">
        <f>#REF!</f>
        <v>#REF!</v>
      </c>
      <c r="I20" s="344" t="e">
        <f>#REF!</f>
        <v>#REF!</v>
      </c>
      <c r="J20" s="344" t="e">
        <f>#REF!</f>
        <v>#REF!</v>
      </c>
      <c r="K20" s="344" t="e">
        <f>#REF!</f>
        <v>#REF!</v>
      </c>
      <c r="L20" s="344" t="e">
        <f>#REF!</f>
        <v>#REF!</v>
      </c>
      <c r="M20" s="344" t="e">
        <f>#REF!</f>
        <v>#REF!</v>
      </c>
      <c r="N20" s="344" t="e">
        <f>#REF!</f>
        <v>#REF!</v>
      </c>
      <c r="O20" s="344" t="e">
        <f>#REF!</f>
        <v>#REF!</v>
      </c>
      <c r="P20" s="344" t="e">
        <f>#REF!</f>
        <v>#REF!</v>
      </c>
      <c r="Q20" s="344" t="e">
        <f>#REF!</f>
        <v>#REF!</v>
      </c>
      <c r="R20" s="344"/>
      <c r="S20" s="344"/>
      <c r="T20" s="344" t="e">
        <f>#REF!</f>
        <v>#REF!</v>
      </c>
      <c r="U20" s="344"/>
      <c r="V20" s="344"/>
      <c r="W20" s="344" t="e">
        <f>#REF!</f>
        <v>#REF!</v>
      </c>
      <c r="X20" s="344"/>
      <c r="Y20" s="344"/>
      <c r="Z20" s="344" t="e">
        <f>#REF!</f>
        <v>#REF!</v>
      </c>
      <c r="AA20" s="344"/>
      <c r="AB20" s="344"/>
      <c r="AC20" s="344" t="e">
        <f>#REF!</f>
        <v>#REF!</v>
      </c>
      <c r="AD20" s="344"/>
      <c r="AE20" s="344"/>
      <c r="AF20" s="344" t="e">
        <f>#REF!</f>
        <v>#REF!</v>
      </c>
      <c r="AG20" s="344"/>
      <c r="AH20" s="344"/>
      <c r="AI20" s="344" t="e">
        <f>#REF!</f>
        <v>#REF!</v>
      </c>
      <c r="AJ20" s="344"/>
      <c r="AK20" s="344"/>
      <c r="AL20" s="344" t="e">
        <f>#REF!</f>
        <v>#REF!</v>
      </c>
      <c r="AM20" s="344"/>
      <c r="AN20" s="344"/>
      <c r="AO20" s="344" t="e">
        <f>#REF!</f>
        <v>#REF!</v>
      </c>
      <c r="AP20" s="344" t="e">
        <f>#REF!</f>
        <v>#REF!</v>
      </c>
      <c r="AQ20" s="344" t="e">
        <f>#REF!</f>
        <v>#REF!</v>
      </c>
      <c r="AR20" s="344" t="e">
        <f>#REF!</f>
        <v>#REF!</v>
      </c>
      <c r="AS20" s="344" t="e">
        <f>#REF!</f>
        <v>#REF!</v>
      </c>
      <c r="AT20" s="344" t="e">
        <f>#REF!</f>
        <v>#REF!</v>
      </c>
      <c r="AU20" s="301"/>
      <c r="AV20" s="301"/>
      <c r="AW20" s="308"/>
      <c r="AX20" s="346"/>
      <c r="AY20" s="308"/>
      <c r="AZ20" s="342"/>
      <c r="BA20" s="308"/>
      <c r="BB20" s="308"/>
      <c r="BC20" s="308"/>
    </row>
    <row r="21" spans="1:55" s="274" customFormat="1" ht="21" hidden="1" customHeight="1" x14ac:dyDescent="0.25">
      <c r="A21" s="330">
        <v>5</v>
      </c>
      <c r="B21" s="343" t="e">
        <f>#REF!</f>
        <v>#REF!</v>
      </c>
      <c r="C21" s="343" t="e">
        <f>#REF!</f>
        <v>#REF!</v>
      </c>
      <c r="D21" s="344" t="e">
        <f>#REF!</f>
        <v>#REF!</v>
      </c>
      <c r="E21" s="344" t="e">
        <f>#REF!</f>
        <v>#REF!</v>
      </c>
      <c r="F21" s="344" t="e">
        <f>#REF!</f>
        <v>#REF!</v>
      </c>
      <c r="G21" s="344" t="e">
        <f>#REF!</f>
        <v>#REF!</v>
      </c>
      <c r="H21" s="344" t="e">
        <f>#REF!</f>
        <v>#REF!</v>
      </c>
      <c r="I21" s="344" t="e">
        <f>#REF!</f>
        <v>#REF!</v>
      </c>
      <c r="J21" s="344" t="e">
        <f>#REF!</f>
        <v>#REF!</v>
      </c>
      <c r="K21" s="344" t="e">
        <f>#REF!</f>
        <v>#REF!</v>
      </c>
      <c r="L21" s="344" t="e">
        <f>#REF!</f>
        <v>#REF!</v>
      </c>
      <c r="M21" s="344" t="e">
        <f>#REF!</f>
        <v>#REF!</v>
      </c>
      <c r="N21" s="344" t="e">
        <f>#REF!</f>
        <v>#REF!</v>
      </c>
      <c r="O21" s="344" t="e">
        <f>#REF!</f>
        <v>#REF!</v>
      </c>
      <c r="P21" s="344" t="e">
        <f>#REF!</f>
        <v>#REF!</v>
      </c>
      <c r="Q21" s="344" t="e">
        <f>#REF!</f>
        <v>#REF!</v>
      </c>
      <c r="R21" s="344"/>
      <c r="S21" s="344"/>
      <c r="T21" s="344" t="e">
        <f>#REF!</f>
        <v>#REF!</v>
      </c>
      <c r="U21" s="344"/>
      <c r="V21" s="344"/>
      <c r="W21" s="344" t="e">
        <f>#REF!</f>
        <v>#REF!</v>
      </c>
      <c r="X21" s="344"/>
      <c r="Y21" s="344"/>
      <c r="Z21" s="344" t="e">
        <f>#REF!</f>
        <v>#REF!</v>
      </c>
      <c r="AA21" s="344"/>
      <c r="AB21" s="344"/>
      <c r="AC21" s="344" t="e">
        <f>#REF!</f>
        <v>#REF!</v>
      </c>
      <c r="AD21" s="344"/>
      <c r="AE21" s="344"/>
      <c r="AF21" s="344" t="e">
        <f>#REF!</f>
        <v>#REF!</v>
      </c>
      <c r="AG21" s="344"/>
      <c r="AH21" s="344"/>
      <c r="AI21" s="344" t="e">
        <f>#REF!</f>
        <v>#REF!</v>
      </c>
      <c r="AJ21" s="344"/>
      <c r="AK21" s="344"/>
      <c r="AL21" s="344" t="e">
        <f>#REF!</f>
        <v>#REF!</v>
      </c>
      <c r="AM21" s="344"/>
      <c r="AN21" s="344"/>
      <c r="AO21" s="344" t="e">
        <f>#REF!</f>
        <v>#REF!</v>
      </c>
      <c r="AP21" s="344" t="e">
        <f>#REF!</f>
        <v>#REF!</v>
      </c>
      <c r="AQ21" s="344" t="e">
        <f>#REF!</f>
        <v>#REF!</v>
      </c>
      <c r="AR21" s="344" t="e">
        <f>#REF!</f>
        <v>#REF!</v>
      </c>
      <c r="AS21" s="344" t="e">
        <f>#REF!</f>
        <v>#REF!</v>
      </c>
      <c r="AT21" s="344" t="e">
        <f>#REF!</f>
        <v>#REF!</v>
      </c>
      <c r="AU21" s="301"/>
      <c r="AV21" s="301"/>
      <c r="AW21" s="308"/>
      <c r="AX21" s="346"/>
      <c r="AY21" s="308"/>
      <c r="AZ21" s="342"/>
      <c r="BA21" s="308"/>
      <c r="BB21" s="308"/>
      <c r="BC21" s="308"/>
    </row>
    <row r="22" spans="1:55" s="278" customFormat="1" ht="48.75" hidden="1" customHeight="1" x14ac:dyDescent="0.25">
      <c r="A22" s="337" t="s">
        <v>811</v>
      </c>
      <c r="B22" s="347" t="s">
        <v>809</v>
      </c>
      <c r="C22" s="339">
        <f t="shared" ref="C22:M22" si="6">C495</f>
        <v>0</v>
      </c>
      <c r="D22" s="339">
        <f t="shared" si="6"/>
        <v>795935.85734999995</v>
      </c>
      <c r="E22" s="339">
        <f t="shared" si="6"/>
        <v>697723.11400000006</v>
      </c>
      <c r="F22" s="339">
        <f t="shared" si="6"/>
        <v>3947.3059999999996</v>
      </c>
      <c r="G22" s="339">
        <f t="shared" si="6"/>
        <v>3610.42</v>
      </c>
      <c r="H22" s="339">
        <f t="shared" si="6"/>
        <v>714796.61034999997</v>
      </c>
      <c r="I22" s="339">
        <f t="shared" si="6"/>
        <v>657098.26699999999</v>
      </c>
      <c r="J22" s="339">
        <f t="shared" si="6"/>
        <v>57698.343349999996</v>
      </c>
      <c r="K22" s="339">
        <f t="shared" si="6"/>
        <v>697631.4</v>
      </c>
      <c r="L22" s="339">
        <f t="shared" si="6"/>
        <v>640131.4</v>
      </c>
      <c r="M22" s="339">
        <f t="shared" si="6"/>
        <v>57500</v>
      </c>
      <c r="N22" s="339">
        <f t="shared" ref="N22:AI22" si="7">N495</f>
        <v>17165.210350000001</v>
      </c>
      <c r="O22" s="339">
        <f t="shared" si="7"/>
        <v>16966.867000000002</v>
      </c>
      <c r="P22" s="339">
        <f t="shared" si="7"/>
        <v>198.34335000000002</v>
      </c>
      <c r="Q22" s="339">
        <f>Q495</f>
        <v>320568.67700000003</v>
      </c>
      <c r="R22" s="339"/>
      <c r="S22" s="339"/>
      <c r="T22" s="339">
        <f t="shared" si="7"/>
        <v>198.34335000000002</v>
      </c>
      <c r="U22" s="339"/>
      <c r="V22" s="339"/>
      <c r="W22" s="339" t="e">
        <f t="shared" si="7"/>
        <v>#REF!</v>
      </c>
      <c r="X22" s="339"/>
      <c r="Y22" s="339"/>
      <c r="Z22" s="339" t="e">
        <f t="shared" si="7"/>
        <v>#REF!</v>
      </c>
      <c r="AA22" s="339"/>
      <c r="AB22" s="339"/>
      <c r="AC22" s="339" t="e">
        <f t="shared" si="7"/>
        <v>#REF!</v>
      </c>
      <c r="AD22" s="339"/>
      <c r="AE22" s="339"/>
      <c r="AF22" s="339" t="e">
        <f t="shared" si="7"/>
        <v>#REF!</v>
      </c>
      <c r="AG22" s="339"/>
      <c r="AH22" s="339"/>
      <c r="AI22" s="339" t="e">
        <f t="shared" si="7"/>
        <v>#REF!</v>
      </c>
      <c r="AJ22" s="339"/>
      <c r="AK22" s="339"/>
      <c r="AL22" s="339" t="e">
        <f>AL496+AL511+AL525+AL545+AL570+AL579+AL596+AL634+AL650+#REF!</f>
        <v>#REF!</v>
      </c>
      <c r="AM22" s="339"/>
      <c r="AN22" s="339"/>
      <c r="AO22" s="339"/>
      <c r="AP22" s="339"/>
      <c r="AQ22" s="339"/>
      <c r="AR22" s="339"/>
      <c r="AS22" s="339"/>
      <c r="AT22" s="339"/>
      <c r="AU22" s="348"/>
      <c r="AV22" s="348"/>
      <c r="AW22" s="308"/>
      <c r="AX22" s="322"/>
      <c r="AY22" s="308"/>
      <c r="AZ22" s="342"/>
      <c r="BA22" s="308"/>
      <c r="BB22" s="322"/>
      <c r="BC22" s="322"/>
    </row>
    <row r="23" spans="1:55" s="279" customFormat="1" ht="21" hidden="1" customHeight="1" x14ac:dyDescent="0.25">
      <c r="A23" s="337" t="s">
        <v>36</v>
      </c>
      <c r="B23" s="349" t="str">
        <f>B496</f>
        <v>THÀNH PHỐ ĐIỆN BIÊN PHỦ</v>
      </c>
      <c r="C23" s="349">
        <f t="shared" ref="C23:AT23" si="8">C496</f>
        <v>0</v>
      </c>
      <c r="D23" s="350">
        <f>D496</f>
        <v>90658</v>
      </c>
      <c r="E23" s="350">
        <f t="shared" ref="E23:M23" si="9">E496</f>
        <v>33158</v>
      </c>
      <c r="F23" s="350">
        <f t="shared" si="9"/>
        <v>0</v>
      </c>
      <c r="G23" s="350">
        <f t="shared" si="9"/>
        <v>0</v>
      </c>
      <c r="H23" s="350">
        <f t="shared" si="9"/>
        <v>90658</v>
      </c>
      <c r="I23" s="350">
        <f t="shared" si="9"/>
        <v>33158</v>
      </c>
      <c r="J23" s="350">
        <f t="shared" si="9"/>
        <v>57500</v>
      </c>
      <c r="K23" s="350">
        <f t="shared" si="9"/>
        <v>90658</v>
      </c>
      <c r="L23" s="350">
        <f t="shared" si="9"/>
        <v>33158</v>
      </c>
      <c r="M23" s="350">
        <f t="shared" si="9"/>
        <v>57500</v>
      </c>
      <c r="N23" s="350">
        <f>N496</f>
        <v>0</v>
      </c>
      <c r="O23" s="350">
        <f t="shared" si="8"/>
        <v>0</v>
      </c>
      <c r="P23" s="350">
        <f t="shared" si="8"/>
        <v>0</v>
      </c>
      <c r="Q23" s="350">
        <f>Q496</f>
        <v>33158</v>
      </c>
      <c r="R23" s="350"/>
      <c r="S23" s="350"/>
      <c r="T23" s="350">
        <f t="shared" si="8"/>
        <v>0</v>
      </c>
      <c r="U23" s="350"/>
      <c r="V23" s="350"/>
      <c r="W23" s="350">
        <f t="shared" si="8"/>
        <v>0</v>
      </c>
      <c r="X23" s="350"/>
      <c r="Y23" s="350"/>
      <c r="Z23" s="350">
        <f t="shared" si="8"/>
        <v>34258</v>
      </c>
      <c r="AA23" s="350"/>
      <c r="AB23" s="350"/>
      <c r="AC23" s="350">
        <f t="shared" si="8"/>
        <v>0</v>
      </c>
      <c r="AD23" s="350"/>
      <c r="AE23" s="350"/>
      <c r="AF23" s="350">
        <f t="shared" si="8"/>
        <v>23242</v>
      </c>
      <c r="AG23" s="350"/>
      <c r="AH23" s="350"/>
      <c r="AI23" s="350">
        <f t="shared" si="8"/>
        <v>0</v>
      </c>
      <c r="AJ23" s="350"/>
      <c r="AK23" s="350"/>
      <c r="AL23" s="350">
        <f t="shared" si="8"/>
        <v>0</v>
      </c>
      <c r="AM23" s="350"/>
      <c r="AN23" s="350"/>
      <c r="AO23" s="350">
        <f t="shared" si="8"/>
        <v>0</v>
      </c>
      <c r="AP23" s="350">
        <f t="shared" si="8"/>
        <v>0</v>
      </c>
      <c r="AQ23" s="350">
        <f t="shared" si="8"/>
        <v>0</v>
      </c>
      <c r="AR23" s="350">
        <f t="shared" si="8"/>
        <v>0</v>
      </c>
      <c r="AS23" s="350">
        <f t="shared" si="8"/>
        <v>0</v>
      </c>
      <c r="AT23" s="350">
        <f t="shared" si="8"/>
        <v>0</v>
      </c>
      <c r="AU23" s="349"/>
      <c r="AV23" s="349"/>
      <c r="AW23" s="322"/>
      <c r="AX23" s="349"/>
      <c r="AY23" s="322"/>
      <c r="AZ23" s="351"/>
      <c r="BA23" s="322"/>
      <c r="BB23" s="349"/>
      <c r="BC23" s="349"/>
    </row>
    <row r="24" spans="1:55" s="279" customFormat="1" ht="45.75" hidden="1" customHeight="1" x14ac:dyDescent="0.25">
      <c r="A24" s="337" t="s">
        <v>79</v>
      </c>
      <c r="B24" s="347" t="s">
        <v>865</v>
      </c>
      <c r="C24" s="349"/>
      <c r="D24" s="350" t="e">
        <f t="shared" ref="D24:M24" si="10">D32+D39+D52</f>
        <v>#REF!</v>
      </c>
      <c r="E24" s="350" t="e">
        <f t="shared" si="10"/>
        <v>#REF!</v>
      </c>
      <c r="F24" s="350" t="e">
        <f t="shared" si="10"/>
        <v>#REF!</v>
      </c>
      <c r="G24" s="350" t="e">
        <f t="shared" si="10"/>
        <v>#REF!</v>
      </c>
      <c r="H24" s="350" t="e">
        <f>H32+H39+H52</f>
        <v>#REF!</v>
      </c>
      <c r="I24" s="350" t="e">
        <f t="shared" si="10"/>
        <v>#REF!</v>
      </c>
      <c r="J24" s="350" t="e">
        <f t="shared" si="10"/>
        <v>#REF!</v>
      </c>
      <c r="K24" s="350" t="e">
        <f t="shared" si="10"/>
        <v>#REF!</v>
      </c>
      <c r="L24" s="350" t="e">
        <f t="shared" si="10"/>
        <v>#REF!</v>
      </c>
      <c r="M24" s="350" t="e">
        <f t="shared" si="10"/>
        <v>#REF!</v>
      </c>
      <c r="N24" s="350" t="e">
        <f t="shared" ref="N24:AI24" si="11">N32+N39+N52</f>
        <v>#REF!</v>
      </c>
      <c r="O24" s="350" t="e">
        <f t="shared" si="11"/>
        <v>#REF!</v>
      </c>
      <c r="P24" s="350" t="e">
        <f t="shared" si="11"/>
        <v>#REF!</v>
      </c>
      <c r="Q24" s="350" t="e">
        <f t="shared" si="11"/>
        <v>#REF!</v>
      </c>
      <c r="R24" s="350"/>
      <c r="S24" s="350"/>
      <c r="T24" s="350" t="e">
        <f t="shared" si="11"/>
        <v>#REF!</v>
      </c>
      <c r="U24" s="350"/>
      <c r="V24" s="350"/>
      <c r="W24" s="350" t="e">
        <f t="shared" si="11"/>
        <v>#REF!</v>
      </c>
      <c r="X24" s="350"/>
      <c r="Y24" s="350"/>
      <c r="Z24" s="350" t="e">
        <f t="shared" si="11"/>
        <v>#REF!</v>
      </c>
      <c r="AA24" s="350"/>
      <c r="AB24" s="350"/>
      <c r="AC24" s="350" t="e">
        <f t="shared" si="11"/>
        <v>#REF!</v>
      </c>
      <c r="AD24" s="350"/>
      <c r="AE24" s="350"/>
      <c r="AF24" s="350" t="e">
        <f t="shared" si="11"/>
        <v>#REF!</v>
      </c>
      <c r="AG24" s="350"/>
      <c r="AH24" s="350"/>
      <c r="AI24" s="350" t="e">
        <f t="shared" si="11"/>
        <v>#REF!</v>
      </c>
      <c r="AJ24" s="350"/>
      <c r="AK24" s="350"/>
      <c r="AL24" s="350"/>
      <c r="AM24" s="350"/>
      <c r="AN24" s="350"/>
      <c r="AO24" s="350"/>
      <c r="AP24" s="350"/>
      <c r="AQ24" s="350"/>
      <c r="AR24" s="350"/>
      <c r="AS24" s="350"/>
      <c r="AT24" s="350"/>
      <c r="AU24" s="349"/>
      <c r="AV24" s="349"/>
      <c r="AW24" s="322"/>
      <c r="AX24" s="349"/>
      <c r="AY24" s="322"/>
      <c r="AZ24" s="351"/>
      <c r="BA24" s="322"/>
      <c r="BB24" s="349"/>
      <c r="BC24" s="349"/>
    </row>
    <row r="25" spans="1:55" s="280" customFormat="1" ht="45.75" hidden="1" customHeight="1" x14ac:dyDescent="0.25">
      <c r="A25" s="330">
        <v>1</v>
      </c>
      <c r="B25" s="352" t="s">
        <v>867</v>
      </c>
      <c r="C25" s="319"/>
      <c r="D25" s="344" t="e">
        <f>D33+D40+D53</f>
        <v>#REF!</v>
      </c>
      <c r="E25" s="344" t="e">
        <f t="shared" ref="E25:M25" si="12">E33+E40+E53</f>
        <v>#REF!</v>
      </c>
      <c r="F25" s="344" t="e">
        <f t="shared" si="12"/>
        <v>#REF!</v>
      </c>
      <c r="G25" s="344" t="e">
        <f t="shared" si="12"/>
        <v>#REF!</v>
      </c>
      <c r="H25" s="344" t="e">
        <f t="shared" si="12"/>
        <v>#REF!</v>
      </c>
      <c r="I25" s="344" t="e">
        <f>I33+I40+I53</f>
        <v>#REF!</v>
      </c>
      <c r="J25" s="344" t="e">
        <f t="shared" si="12"/>
        <v>#REF!</v>
      </c>
      <c r="K25" s="344" t="e">
        <f t="shared" si="12"/>
        <v>#REF!</v>
      </c>
      <c r="L25" s="344" t="e">
        <f t="shared" si="12"/>
        <v>#REF!</v>
      </c>
      <c r="M25" s="344" t="e">
        <f t="shared" si="12"/>
        <v>#REF!</v>
      </c>
      <c r="N25" s="344" t="e">
        <f>N33+N40+N53</f>
        <v>#REF!</v>
      </c>
      <c r="O25" s="344" t="e">
        <f t="shared" ref="O25:AI25" si="13">O33+O40+O53</f>
        <v>#REF!</v>
      </c>
      <c r="P25" s="344" t="e">
        <f t="shared" si="13"/>
        <v>#REF!</v>
      </c>
      <c r="Q25" s="344" t="e">
        <f t="shared" si="13"/>
        <v>#REF!</v>
      </c>
      <c r="R25" s="344"/>
      <c r="S25" s="344"/>
      <c r="T25" s="344" t="e">
        <f t="shared" si="13"/>
        <v>#REF!</v>
      </c>
      <c r="U25" s="344"/>
      <c r="V25" s="344"/>
      <c r="W25" s="344" t="e">
        <f t="shared" si="13"/>
        <v>#REF!</v>
      </c>
      <c r="X25" s="344"/>
      <c r="Y25" s="344"/>
      <c r="Z25" s="344" t="e">
        <f t="shared" si="13"/>
        <v>#REF!</v>
      </c>
      <c r="AA25" s="344"/>
      <c r="AB25" s="344"/>
      <c r="AC25" s="344" t="e">
        <f t="shared" si="13"/>
        <v>#REF!</v>
      </c>
      <c r="AD25" s="344"/>
      <c r="AE25" s="344"/>
      <c r="AF25" s="344" t="e">
        <f t="shared" si="13"/>
        <v>#REF!</v>
      </c>
      <c r="AG25" s="344"/>
      <c r="AH25" s="344"/>
      <c r="AI25" s="344" t="e">
        <f t="shared" si="13"/>
        <v>#REF!</v>
      </c>
      <c r="AJ25" s="344"/>
      <c r="AK25" s="344"/>
      <c r="AL25" s="344"/>
      <c r="AM25" s="344"/>
      <c r="AN25" s="344"/>
      <c r="AO25" s="344"/>
      <c r="AP25" s="344"/>
      <c r="AQ25" s="344"/>
      <c r="AR25" s="344"/>
      <c r="AS25" s="344"/>
      <c r="AT25" s="344"/>
      <c r="AU25" s="319"/>
      <c r="AV25" s="319"/>
      <c r="AW25" s="308"/>
      <c r="AX25" s="319"/>
      <c r="AY25" s="308"/>
      <c r="AZ25" s="342"/>
      <c r="BA25" s="308"/>
      <c r="BB25" s="319"/>
      <c r="BC25" s="319"/>
    </row>
    <row r="26" spans="1:55" s="279" customFormat="1" ht="26.25" hidden="1" customHeight="1" x14ac:dyDescent="0.25">
      <c r="A26" s="337" t="s">
        <v>93</v>
      </c>
      <c r="B26" s="349" t="s">
        <v>821</v>
      </c>
      <c r="C26" s="349"/>
      <c r="D26" s="350" t="e">
        <f>D34+D41+D48+D54+D55+D35</f>
        <v>#REF!</v>
      </c>
      <c r="E26" s="350" t="e">
        <f t="shared" ref="E26:M26" si="14">E34+E41+E48+E54+E55+E35</f>
        <v>#REF!</v>
      </c>
      <c r="F26" s="350" t="e">
        <f t="shared" si="14"/>
        <v>#REF!</v>
      </c>
      <c r="G26" s="350" t="e">
        <f t="shared" si="14"/>
        <v>#REF!</v>
      </c>
      <c r="H26" s="350" t="e">
        <f t="shared" si="14"/>
        <v>#REF!</v>
      </c>
      <c r="I26" s="350" t="e">
        <f t="shared" si="14"/>
        <v>#REF!</v>
      </c>
      <c r="J26" s="350" t="e">
        <f t="shared" si="14"/>
        <v>#REF!</v>
      </c>
      <c r="K26" s="350" t="e">
        <f t="shared" si="14"/>
        <v>#REF!</v>
      </c>
      <c r="L26" s="350" t="e">
        <f t="shared" si="14"/>
        <v>#REF!</v>
      </c>
      <c r="M26" s="350" t="e">
        <f t="shared" si="14"/>
        <v>#REF!</v>
      </c>
      <c r="N26" s="350" t="e">
        <f>N34+N41+N48+N54+N55+N35</f>
        <v>#REF!</v>
      </c>
      <c r="O26" s="350" t="e">
        <f>O34+O41+O48+O54+O55+O35</f>
        <v>#REF!</v>
      </c>
      <c r="P26" s="350" t="e">
        <f t="shared" ref="P26:AL26" si="15">P34+P41+P48+P54+P55</f>
        <v>#REF!</v>
      </c>
      <c r="Q26" s="350" t="e">
        <f t="shared" si="15"/>
        <v>#REF!</v>
      </c>
      <c r="R26" s="350"/>
      <c r="S26" s="350"/>
      <c r="T26" s="350" t="e">
        <f t="shared" si="15"/>
        <v>#REF!</v>
      </c>
      <c r="U26" s="350"/>
      <c r="V26" s="350"/>
      <c r="W26" s="350" t="e">
        <f t="shared" si="15"/>
        <v>#REF!</v>
      </c>
      <c r="X26" s="350"/>
      <c r="Y26" s="350"/>
      <c r="Z26" s="350" t="e">
        <f t="shared" si="15"/>
        <v>#REF!</v>
      </c>
      <c r="AA26" s="350"/>
      <c r="AB26" s="350"/>
      <c r="AC26" s="350" t="e">
        <f t="shared" si="15"/>
        <v>#REF!</v>
      </c>
      <c r="AD26" s="350"/>
      <c r="AE26" s="350"/>
      <c r="AF26" s="350" t="e">
        <f t="shared" si="15"/>
        <v>#REF!</v>
      </c>
      <c r="AG26" s="350"/>
      <c r="AH26" s="350"/>
      <c r="AI26" s="350" t="e">
        <f t="shared" si="15"/>
        <v>#REF!</v>
      </c>
      <c r="AJ26" s="350"/>
      <c r="AK26" s="350"/>
      <c r="AL26" s="350" t="e">
        <f t="shared" si="15"/>
        <v>#REF!</v>
      </c>
      <c r="AM26" s="350"/>
      <c r="AN26" s="350"/>
      <c r="AO26" s="350"/>
      <c r="AP26" s="350"/>
      <c r="AQ26" s="350"/>
      <c r="AR26" s="350"/>
      <c r="AS26" s="350"/>
      <c r="AT26" s="350"/>
      <c r="AU26" s="349"/>
      <c r="AV26" s="349"/>
      <c r="AW26" s="322"/>
      <c r="AX26" s="349"/>
      <c r="AY26" s="322"/>
      <c r="AZ26" s="351"/>
      <c r="BA26" s="322"/>
      <c r="BB26" s="349"/>
      <c r="BC26" s="349"/>
    </row>
    <row r="27" spans="1:55" s="279" customFormat="1" ht="36" hidden="1" customHeight="1" x14ac:dyDescent="0.25">
      <c r="A27" s="337" t="s">
        <v>866</v>
      </c>
      <c r="B27" s="347" t="s">
        <v>844</v>
      </c>
      <c r="C27" s="350" t="e">
        <f>C29</f>
        <v>#REF!</v>
      </c>
      <c r="D27" s="350" t="e">
        <f t="shared" ref="D27:M27" si="16">D29</f>
        <v>#REF!</v>
      </c>
      <c r="E27" s="350" t="e">
        <f t="shared" si="16"/>
        <v>#REF!</v>
      </c>
      <c r="F27" s="350" t="e">
        <f t="shared" si="16"/>
        <v>#REF!</v>
      </c>
      <c r="G27" s="350" t="e">
        <f t="shared" si="16"/>
        <v>#REF!</v>
      </c>
      <c r="H27" s="350" t="e">
        <f t="shared" si="16"/>
        <v>#REF!</v>
      </c>
      <c r="I27" s="350" t="e">
        <f t="shared" si="16"/>
        <v>#REF!</v>
      </c>
      <c r="J27" s="350" t="e">
        <f t="shared" si="16"/>
        <v>#REF!</v>
      </c>
      <c r="K27" s="350" t="e">
        <f t="shared" si="16"/>
        <v>#REF!</v>
      </c>
      <c r="L27" s="350" t="e">
        <f t="shared" si="16"/>
        <v>#REF!</v>
      </c>
      <c r="M27" s="350" t="e">
        <f t="shared" si="16"/>
        <v>#REF!</v>
      </c>
      <c r="N27" s="350" t="e">
        <f>N29</f>
        <v>#REF!</v>
      </c>
      <c r="O27" s="350" t="e">
        <f t="shared" ref="O27:AI27" si="17">O29</f>
        <v>#REF!</v>
      </c>
      <c r="P27" s="350" t="e">
        <f t="shared" si="17"/>
        <v>#REF!</v>
      </c>
      <c r="Q27" s="350" t="e">
        <f t="shared" si="17"/>
        <v>#REF!</v>
      </c>
      <c r="R27" s="350"/>
      <c r="S27" s="350"/>
      <c r="T27" s="350" t="e">
        <f t="shared" si="17"/>
        <v>#REF!</v>
      </c>
      <c r="U27" s="350"/>
      <c r="V27" s="350"/>
      <c r="W27" s="350" t="e">
        <f t="shared" si="17"/>
        <v>#REF!</v>
      </c>
      <c r="X27" s="350"/>
      <c r="Y27" s="350"/>
      <c r="Z27" s="350" t="e">
        <f t="shared" si="17"/>
        <v>#REF!</v>
      </c>
      <c r="AA27" s="350"/>
      <c r="AB27" s="350"/>
      <c r="AC27" s="350" t="e">
        <f t="shared" si="17"/>
        <v>#REF!</v>
      </c>
      <c r="AD27" s="350"/>
      <c r="AE27" s="350"/>
      <c r="AF27" s="350" t="e">
        <f t="shared" si="17"/>
        <v>#REF!</v>
      </c>
      <c r="AG27" s="350"/>
      <c r="AH27" s="350"/>
      <c r="AI27" s="350" t="e">
        <f t="shared" si="17"/>
        <v>#REF!</v>
      </c>
      <c r="AJ27" s="350"/>
      <c r="AK27" s="350"/>
      <c r="AL27" s="350"/>
      <c r="AM27" s="350"/>
      <c r="AN27" s="350"/>
      <c r="AO27" s="350"/>
      <c r="AP27" s="350"/>
      <c r="AQ27" s="350"/>
      <c r="AR27" s="350"/>
      <c r="AS27" s="350"/>
      <c r="AT27" s="350"/>
      <c r="AU27" s="349"/>
      <c r="AV27" s="349"/>
      <c r="AW27" s="322"/>
      <c r="AX27" s="349"/>
      <c r="AY27" s="322"/>
      <c r="AZ27" s="351"/>
      <c r="BA27" s="322"/>
      <c r="BB27" s="349"/>
      <c r="BC27" s="349"/>
    </row>
    <row r="28" spans="1:55" s="279" customFormat="1" ht="26.25" hidden="1" customHeight="1" x14ac:dyDescent="0.25">
      <c r="A28" s="337" t="s">
        <v>871</v>
      </c>
      <c r="B28" s="349" t="e">
        <f t="shared" ref="B28:AL28" si="18">B45</f>
        <v>#REF!</v>
      </c>
      <c r="C28" s="349" t="e">
        <f t="shared" si="18"/>
        <v>#REF!</v>
      </c>
      <c r="D28" s="349" t="e">
        <f t="shared" si="18"/>
        <v>#REF!</v>
      </c>
      <c r="E28" s="349" t="e">
        <f t="shared" si="18"/>
        <v>#REF!</v>
      </c>
      <c r="F28" s="349" t="e">
        <f t="shared" si="18"/>
        <v>#REF!</v>
      </c>
      <c r="G28" s="349" t="e">
        <f t="shared" si="18"/>
        <v>#REF!</v>
      </c>
      <c r="H28" s="349" t="e">
        <f t="shared" si="18"/>
        <v>#REF!</v>
      </c>
      <c r="I28" s="349" t="e">
        <f t="shared" si="18"/>
        <v>#REF!</v>
      </c>
      <c r="J28" s="349" t="e">
        <f t="shared" si="18"/>
        <v>#REF!</v>
      </c>
      <c r="K28" s="349" t="e">
        <f t="shared" si="18"/>
        <v>#REF!</v>
      </c>
      <c r="L28" s="349" t="e">
        <f t="shared" si="18"/>
        <v>#REF!</v>
      </c>
      <c r="M28" s="349" t="e">
        <f t="shared" si="18"/>
        <v>#REF!</v>
      </c>
      <c r="N28" s="349" t="e">
        <f t="shared" si="18"/>
        <v>#REF!</v>
      </c>
      <c r="O28" s="349" t="e">
        <f t="shared" si="18"/>
        <v>#REF!</v>
      </c>
      <c r="P28" s="349" t="e">
        <f t="shared" si="18"/>
        <v>#REF!</v>
      </c>
      <c r="Q28" s="349" t="e">
        <f t="shared" si="18"/>
        <v>#REF!</v>
      </c>
      <c r="R28" s="349"/>
      <c r="S28" s="349"/>
      <c r="T28" s="349" t="e">
        <f t="shared" si="18"/>
        <v>#REF!</v>
      </c>
      <c r="U28" s="349"/>
      <c r="V28" s="349"/>
      <c r="W28" s="349" t="e">
        <f t="shared" si="18"/>
        <v>#REF!</v>
      </c>
      <c r="X28" s="349"/>
      <c r="Y28" s="349"/>
      <c r="Z28" s="349" t="e">
        <f t="shared" si="18"/>
        <v>#REF!</v>
      </c>
      <c r="AA28" s="349"/>
      <c r="AB28" s="349"/>
      <c r="AC28" s="349" t="e">
        <f t="shared" si="18"/>
        <v>#REF!</v>
      </c>
      <c r="AD28" s="349"/>
      <c r="AE28" s="349"/>
      <c r="AF28" s="349" t="e">
        <f t="shared" si="18"/>
        <v>#REF!</v>
      </c>
      <c r="AG28" s="349"/>
      <c r="AH28" s="349"/>
      <c r="AI28" s="349" t="e">
        <f t="shared" si="18"/>
        <v>#REF!</v>
      </c>
      <c r="AJ28" s="349"/>
      <c r="AK28" s="349"/>
      <c r="AL28" s="349" t="e">
        <f t="shared" si="18"/>
        <v>#REF!</v>
      </c>
      <c r="AM28" s="349"/>
      <c r="AN28" s="349"/>
      <c r="AO28" s="350"/>
      <c r="AP28" s="350"/>
      <c r="AQ28" s="350"/>
      <c r="AR28" s="350"/>
      <c r="AS28" s="350"/>
      <c r="AT28" s="350"/>
      <c r="AU28" s="349"/>
      <c r="AV28" s="349"/>
      <c r="AW28" s="322"/>
      <c r="AX28" s="349"/>
      <c r="AY28" s="322"/>
      <c r="AZ28" s="351"/>
      <c r="BA28" s="322"/>
      <c r="BB28" s="349"/>
      <c r="BC28" s="349"/>
    </row>
    <row r="29" spans="1:55" s="280" customFormat="1" ht="21" hidden="1" customHeight="1" x14ac:dyDescent="0.25">
      <c r="A29" s="330">
        <v>1</v>
      </c>
      <c r="B29" s="319" t="e">
        <f>B44</f>
        <v>#REF!</v>
      </c>
      <c r="C29" s="319" t="e">
        <f t="shared" ref="C29:AI29" si="19">C44</f>
        <v>#REF!</v>
      </c>
      <c r="D29" s="344" t="e">
        <f t="shared" si="19"/>
        <v>#REF!</v>
      </c>
      <c r="E29" s="344" t="e">
        <f t="shared" si="19"/>
        <v>#REF!</v>
      </c>
      <c r="F29" s="344" t="e">
        <f t="shared" si="19"/>
        <v>#REF!</v>
      </c>
      <c r="G29" s="344" t="e">
        <f t="shared" si="19"/>
        <v>#REF!</v>
      </c>
      <c r="H29" s="344" t="e">
        <f t="shared" si="19"/>
        <v>#REF!</v>
      </c>
      <c r="I29" s="344" t="e">
        <f t="shared" si="19"/>
        <v>#REF!</v>
      </c>
      <c r="J29" s="344" t="e">
        <f t="shared" si="19"/>
        <v>#REF!</v>
      </c>
      <c r="K29" s="344" t="e">
        <f t="shared" si="19"/>
        <v>#REF!</v>
      </c>
      <c r="L29" s="344" t="e">
        <f t="shared" si="19"/>
        <v>#REF!</v>
      </c>
      <c r="M29" s="344" t="e">
        <f t="shared" si="19"/>
        <v>#REF!</v>
      </c>
      <c r="N29" s="344" t="e">
        <f t="shared" si="19"/>
        <v>#REF!</v>
      </c>
      <c r="O29" s="344" t="e">
        <f t="shared" si="19"/>
        <v>#REF!</v>
      </c>
      <c r="P29" s="344" t="e">
        <f t="shared" si="19"/>
        <v>#REF!</v>
      </c>
      <c r="Q29" s="344" t="e">
        <f t="shared" si="19"/>
        <v>#REF!</v>
      </c>
      <c r="R29" s="344"/>
      <c r="S29" s="344"/>
      <c r="T29" s="344" t="e">
        <f t="shared" si="19"/>
        <v>#REF!</v>
      </c>
      <c r="U29" s="344"/>
      <c r="V29" s="344"/>
      <c r="W29" s="344" t="e">
        <f t="shared" si="19"/>
        <v>#REF!</v>
      </c>
      <c r="X29" s="344"/>
      <c r="Y29" s="344"/>
      <c r="Z29" s="344" t="e">
        <f t="shared" si="19"/>
        <v>#REF!</v>
      </c>
      <c r="AA29" s="344"/>
      <c r="AB29" s="344"/>
      <c r="AC29" s="344" t="e">
        <f t="shared" si="19"/>
        <v>#REF!</v>
      </c>
      <c r="AD29" s="344"/>
      <c r="AE29" s="344"/>
      <c r="AF29" s="344" t="e">
        <f t="shared" si="19"/>
        <v>#REF!</v>
      </c>
      <c r="AG29" s="344"/>
      <c r="AH29" s="344"/>
      <c r="AI29" s="344" t="e">
        <f t="shared" si="19"/>
        <v>#REF!</v>
      </c>
      <c r="AJ29" s="344"/>
      <c r="AK29" s="344"/>
      <c r="AL29" s="344"/>
      <c r="AM29" s="344"/>
      <c r="AN29" s="344"/>
      <c r="AO29" s="344"/>
      <c r="AP29" s="344"/>
      <c r="AQ29" s="344"/>
      <c r="AR29" s="344"/>
      <c r="AS29" s="344"/>
      <c r="AT29" s="344"/>
      <c r="AU29" s="319"/>
      <c r="AV29" s="319"/>
      <c r="AW29" s="308"/>
      <c r="AX29" s="319"/>
      <c r="AY29" s="308"/>
      <c r="AZ29" s="342"/>
      <c r="BA29" s="308"/>
      <c r="BB29" s="319"/>
      <c r="BC29" s="319"/>
    </row>
    <row r="30" spans="1:55" s="279" customFormat="1" ht="48" hidden="1" customHeight="1" x14ac:dyDescent="0.25">
      <c r="A30" s="353" t="s">
        <v>822</v>
      </c>
      <c r="B30" s="349" t="e">
        <f>#REF!</f>
        <v>#REF!</v>
      </c>
      <c r="C30" s="350" t="e">
        <f>#REF!</f>
        <v>#REF!</v>
      </c>
      <c r="D30" s="350" t="e">
        <f>#REF!</f>
        <v>#REF!</v>
      </c>
      <c r="E30" s="350" t="e">
        <f>#REF!</f>
        <v>#REF!</v>
      </c>
      <c r="F30" s="350" t="e">
        <f>#REF!</f>
        <v>#REF!</v>
      </c>
      <c r="G30" s="350" t="e">
        <f>#REF!</f>
        <v>#REF!</v>
      </c>
      <c r="H30" s="350" t="e">
        <f>#REF!</f>
        <v>#REF!</v>
      </c>
      <c r="I30" s="350" t="e">
        <f>#REF!</f>
        <v>#REF!</v>
      </c>
      <c r="J30" s="350" t="e">
        <f>#REF!</f>
        <v>#REF!</v>
      </c>
      <c r="K30" s="350" t="e">
        <f>#REF!</f>
        <v>#REF!</v>
      </c>
      <c r="L30" s="350" t="e">
        <f>#REF!</f>
        <v>#REF!</v>
      </c>
      <c r="M30" s="350" t="e">
        <f>#REF!</f>
        <v>#REF!</v>
      </c>
      <c r="N30" s="350" t="e">
        <f>#REF!</f>
        <v>#REF!</v>
      </c>
      <c r="O30" s="350" t="e">
        <f>#REF!</f>
        <v>#REF!</v>
      </c>
      <c r="P30" s="350" t="e">
        <f>#REF!</f>
        <v>#REF!</v>
      </c>
      <c r="Q30" s="350" t="e">
        <f>#REF!</f>
        <v>#REF!</v>
      </c>
      <c r="R30" s="350"/>
      <c r="S30" s="350"/>
      <c r="T30" s="350" t="e">
        <f>#REF!</f>
        <v>#REF!</v>
      </c>
      <c r="U30" s="350"/>
      <c r="V30" s="350"/>
      <c r="W30" s="350" t="e">
        <f>#REF!</f>
        <v>#REF!</v>
      </c>
      <c r="X30" s="350"/>
      <c r="Y30" s="350"/>
      <c r="Z30" s="350" t="e">
        <f>#REF!</f>
        <v>#REF!</v>
      </c>
      <c r="AA30" s="350"/>
      <c r="AB30" s="350"/>
      <c r="AC30" s="350" t="e">
        <f>#REF!</f>
        <v>#REF!</v>
      </c>
      <c r="AD30" s="350"/>
      <c r="AE30" s="350"/>
      <c r="AF30" s="350" t="e">
        <f>#REF!</f>
        <v>#REF!</v>
      </c>
      <c r="AG30" s="350"/>
      <c r="AH30" s="350"/>
      <c r="AI30" s="350" t="e">
        <f>#REF!</f>
        <v>#REF!</v>
      </c>
      <c r="AJ30" s="350"/>
      <c r="AK30" s="350"/>
      <c r="AL30" s="350" t="e">
        <f>#REF!</f>
        <v>#REF!</v>
      </c>
      <c r="AM30" s="350"/>
      <c r="AN30" s="350"/>
      <c r="AO30" s="350"/>
      <c r="AP30" s="350"/>
      <c r="AQ30" s="350"/>
      <c r="AR30" s="350"/>
      <c r="AS30" s="350"/>
      <c r="AT30" s="350"/>
      <c r="AU30" s="349"/>
      <c r="AV30" s="349"/>
      <c r="AW30" s="322"/>
      <c r="AX30" s="349"/>
      <c r="AY30" s="322"/>
      <c r="AZ30" s="351"/>
      <c r="BA30" s="322"/>
      <c r="BB30" s="349"/>
      <c r="BC30" s="349"/>
    </row>
    <row r="31" spans="1:55" s="279" customFormat="1" ht="30.75" hidden="1" customHeight="1" x14ac:dyDescent="0.25">
      <c r="A31" s="353" t="s">
        <v>864</v>
      </c>
      <c r="B31" s="349" t="e">
        <f>#REF!</f>
        <v>#REF!</v>
      </c>
      <c r="C31" s="349" t="e">
        <f>#REF!</f>
        <v>#REF!</v>
      </c>
      <c r="D31" s="350" t="e">
        <f>#REF!</f>
        <v>#REF!</v>
      </c>
      <c r="E31" s="350" t="e">
        <f>#REF!</f>
        <v>#REF!</v>
      </c>
      <c r="F31" s="350" t="e">
        <f>#REF!</f>
        <v>#REF!</v>
      </c>
      <c r="G31" s="350" t="e">
        <f>#REF!</f>
        <v>#REF!</v>
      </c>
      <c r="H31" s="350" t="e">
        <f>#REF!</f>
        <v>#REF!</v>
      </c>
      <c r="I31" s="350" t="e">
        <f>#REF!</f>
        <v>#REF!</v>
      </c>
      <c r="J31" s="350" t="e">
        <f>#REF!</f>
        <v>#REF!</v>
      </c>
      <c r="K31" s="350" t="e">
        <f>#REF!</f>
        <v>#REF!</v>
      </c>
      <c r="L31" s="350" t="e">
        <f>#REF!</f>
        <v>#REF!</v>
      </c>
      <c r="M31" s="350" t="e">
        <f>#REF!</f>
        <v>#REF!</v>
      </c>
      <c r="N31" s="350" t="e">
        <f>#REF!</f>
        <v>#REF!</v>
      </c>
      <c r="O31" s="350" t="e">
        <f>#REF!</f>
        <v>#REF!</v>
      </c>
      <c r="P31" s="350" t="e">
        <f>#REF!</f>
        <v>#REF!</v>
      </c>
      <c r="Q31" s="350" t="e">
        <f>#REF!</f>
        <v>#REF!</v>
      </c>
      <c r="R31" s="350"/>
      <c r="S31" s="350"/>
      <c r="T31" s="350" t="e">
        <f>#REF!</f>
        <v>#REF!</v>
      </c>
      <c r="U31" s="350"/>
      <c r="V31" s="350"/>
      <c r="W31" s="350" t="e">
        <f>#REF!</f>
        <v>#REF!</v>
      </c>
      <c r="X31" s="350"/>
      <c r="Y31" s="350"/>
      <c r="Z31" s="350" t="e">
        <f>#REF!</f>
        <v>#REF!</v>
      </c>
      <c r="AA31" s="350"/>
      <c r="AB31" s="350"/>
      <c r="AC31" s="350" t="e">
        <f>#REF!</f>
        <v>#REF!</v>
      </c>
      <c r="AD31" s="350"/>
      <c r="AE31" s="350"/>
      <c r="AF31" s="350" t="e">
        <f>#REF!</f>
        <v>#REF!</v>
      </c>
      <c r="AG31" s="350"/>
      <c r="AH31" s="350"/>
      <c r="AI31" s="350" t="e">
        <f>#REF!</f>
        <v>#REF!</v>
      </c>
      <c r="AJ31" s="350"/>
      <c r="AK31" s="350"/>
      <c r="AL31" s="350"/>
      <c r="AM31" s="350"/>
      <c r="AN31" s="350"/>
      <c r="AO31" s="350"/>
      <c r="AP31" s="350"/>
      <c r="AQ31" s="350"/>
      <c r="AR31" s="350"/>
      <c r="AS31" s="350"/>
      <c r="AT31" s="350"/>
      <c r="AU31" s="349"/>
      <c r="AV31" s="349"/>
      <c r="AW31" s="322"/>
      <c r="AX31" s="349"/>
      <c r="AY31" s="322"/>
      <c r="AZ31" s="351"/>
      <c r="BA31" s="322"/>
      <c r="BB31" s="349"/>
      <c r="BC31" s="349"/>
    </row>
    <row r="32" spans="1:55" s="280" customFormat="1" ht="42.75" hidden="1" customHeight="1" x14ac:dyDescent="0.25">
      <c r="A32" s="354" t="s">
        <v>79</v>
      </c>
      <c r="B32" s="347" t="e">
        <f>#REF!</f>
        <v>#REF!</v>
      </c>
      <c r="C32" s="347" t="e">
        <f>#REF!</f>
        <v>#REF!</v>
      </c>
      <c r="D32" s="316" t="e">
        <f>#REF!</f>
        <v>#REF!</v>
      </c>
      <c r="E32" s="316" t="e">
        <f>#REF!</f>
        <v>#REF!</v>
      </c>
      <c r="F32" s="316" t="e">
        <f>#REF!</f>
        <v>#REF!</v>
      </c>
      <c r="G32" s="316" t="e">
        <f>#REF!</f>
        <v>#REF!</v>
      </c>
      <c r="H32" s="316" t="e">
        <f>#REF!</f>
        <v>#REF!</v>
      </c>
      <c r="I32" s="316" t="e">
        <f>#REF!</f>
        <v>#REF!</v>
      </c>
      <c r="J32" s="316" t="e">
        <f>#REF!</f>
        <v>#REF!</v>
      </c>
      <c r="K32" s="316" t="e">
        <f>#REF!</f>
        <v>#REF!</v>
      </c>
      <c r="L32" s="316" t="e">
        <f>#REF!</f>
        <v>#REF!</v>
      </c>
      <c r="M32" s="316" t="e">
        <f>#REF!</f>
        <v>#REF!</v>
      </c>
      <c r="N32" s="316" t="e">
        <f>#REF!</f>
        <v>#REF!</v>
      </c>
      <c r="O32" s="316" t="e">
        <f>#REF!</f>
        <v>#REF!</v>
      </c>
      <c r="P32" s="316" t="e">
        <f>#REF!</f>
        <v>#REF!</v>
      </c>
      <c r="Q32" s="316" t="e">
        <f>#REF!</f>
        <v>#REF!</v>
      </c>
      <c r="R32" s="316"/>
      <c r="S32" s="316"/>
      <c r="T32" s="316" t="e">
        <f>#REF!</f>
        <v>#REF!</v>
      </c>
      <c r="U32" s="316"/>
      <c r="V32" s="316"/>
      <c r="W32" s="316" t="e">
        <f>#REF!</f>
        <v>#REF!</v>
      </c>
      <c r="X32" s="316"/>
      <c r="Y32" s="316"/>
      <c r="Z32" s="316" t="e">
        <f>#REF!</f>
        <v>#REF!</v>
      </c>
      <c r="AA32" s="316"/>
      <c r="AB32" s="316"/>
      <c r="AC32" s="316" t="e">
        <f>#REF!</f>
        <v>#REF!</v>
      </c>
      <c r="AD32" s="316"/>
      <c r="AE32" s="316"/>
      <c r="AF32" s="316" t="e">
        <f>#REF!</f>
        <v>#REF!</v>
      </c>
      <c r="AG32" s="316"/>
      <c r="AH32" s="316"/>
      <c r="AI32" s="316" t="e">
        <f>#REF!</f>
        <v>#REF!</v>
      </c>
      <c r="AJ32" s="316"/>
      <c r="AK32" s="316"/>
      <c r="AL32" s="316" t="e">
        <f>#REF!</f>
        <v>#REF!</v>
      </c>
      <c r="AM32" s="316"/>
      <c r="AN32" s="316"/>
      <c r="AO32" s="319"/>
      <c r="AP32" s="319"/>
      <c r="AQ32" s="319"/>
      <c r="AR32" s="319"/>
      <c r="AS32" s="319"/>
      <c r="AT32" s="319"/>
      <c r="AU32" s="319"/>
      <c r="AV32" s="319"/>
      <c r="AW32" s="308"/>
      <c r="AX32" s="319"/>
      <c r="AY32" s="308"/>
      <c r="AZ32" s="342"/>
      <c r="BA32" s="308"/>
      <c r="BB32" s="319"/>
      <c r="BC32" s="319"/>
    </row>
    <row r="33" spans="1:55" s="280" customFormat="1" ht="42.75" hidden="1" customHeight="1" x14ac:dyDescent="0.25">
      <c r="A33" s="354"/>
      <c r="B33" s="347" t="e">
        <f>#REF!</f>
        <v>#REF!</v>
      </c>
      <c r="C33" s="316" t="e">
        <f>#REF!</f>
        <v>#REF!</v>
      </c>
      <c r="D33" s="316" t="e">
        <f>#REF!</f>
        <v>#REF!</v>
      </c>
      <c r="E33" s="316" t="e">
        <f>#REF!</f>
        <v>#REF!</v>
      </c>
      <c r="F33" s="316" t="e">
        <f>#REF!</f>
        <v>#REF!</v>
      </c>
      <c r="G33" s="316" t="e">
        <f>#REF!</f>
        <v>#REF!</v>
      </c>
      <c r="H33" s="316" t="e">
        <f>#REF!</f>
        <v>#REF!</v>
      </c>
      <c r="I33" s="316" t="e">
        <f>#REF!</f>
        <v>#REF!</v>
      </c>
      <c r="J33" s="316" t="e">
        <f>#REF!</f>
        <v>#REF!</v>
      </c>
      <c r="K33" s="316" t="e">
        <f>#REF!</f>
        <v>#REF!</v>
      </c>
      <c r="L33" s="316" t="e">
        <f>#REF!</f>
        <v>#REF!</v>
      </c>
      <c r="M33" s="316" t="e">
        <f>#REF!</f>
        <v>#REF!</v>
      </c>
      <c r="N33" s="316" t="e">
        <f>#REF!</f>
        <v>#REF!</v>
      </c>
      <c r="O33" s="316" t="e">
        <f>#REF!</f>
        <v>#REF!</v>
      </c>
      <c r="P33" s="316" t="e">
        <f>#REF!</f>
        <v>#REF!</v>
      </c>
      <c r="Q33" s="316" t="e">
        <f>#REF!</f>
        <v>#REF!</v>
      </c>
      <c r="R33" s="316"/>
      <c r="S33" s="316"/>
      <c r="T33" s="316" t="e">
        <f>#REF!</f>
        <v>#REF!</v>
      </c>
      <c r="U33" s="316"/>
      <c r="V33" s="316"/>
      <c r="W33" s="316" t="e">
        <f>#REF!</f>
        <v>#REF!</v>
      </c>
      <c r="X33" s="316"/>
      <c r="Y33" s="316"/>
      <c r="Z33" s="316" t="e">
        <f>#REF!</f>
        <v>#REF!</v>
      </c>
      <c r="AA33" s="316"/>
      <c r="AB33" s="316"/>
      <c r="AC33" s="316" t="e">
        <f>#REF!</f>
        <v>#REF!</v>
      </c>
      <c r="AD33" s="316"/>
      <c r="AE33" s="316"/>
      <c r="AF33" s="316" t="e">
        <f>#REF!</f>
        <v>#REF!</v>
      </c>
      <c r="AG33" s="316"/>
      <c r="AH33" s="316"/>
      <c r="AI33" s="316" t="e">
        <f>#REF!</f>
        <v>#REF!</v>
      </c>
      <c r="AJ33" s="316"/>
      <c r="AK33" s="316"/>
      <c r="AL33" s="344"/>
      <c r="AM33" s="344"/>
      <c r="AN33" s="344"/>
      <c r="AO33" s="319" t="e">
        <f>#REF!+#REF!+AO500</f>
        <v>#REF!</v>
      </c>
      <c r="AP33" s="319" t="e">
        <f>#REF!+#REF!+AP500</f>
        <v>#REF!</v>
      </c>
      <c r="AQ33" s="319" t="e">
        <f>#REF!+#REF!+AQ500</f>
        <v>#REF!</v>
      </c>
      <c r="AR33" s="319" t="e">
        <f>#REF!+#REF!+AR500</f>
        <v>#REF!</v>
      </c>
      <c r="AS33" s="319" t="e">
        <f>#REF!+#REF!+AS500</f>
        <v>#REF!</v>
      </c>
      <c r="AT33" s="319" t="e">
        <f>#REF!+#REF!+AT500</f>
        <v>#REF!</v>
      </c>
      <c r="AU33" s="319"/>
      <c r="AV33" s="319"/>
      <c r="AW33" s="308"/>
      <c r="AX33" s="319"/>
      <c r="AY33" s="308"/>
      <c r="AZ33" s="342"/>
      <c r="BA33" s="308"/>
      <c r="BB33" s="319"/>
      <c r="BC33" s="319"/>
    </row>
    <row r="34" spans="1:55" s="280" customFormat="1" ht="42.75" hidden="1" customHeight="1" x14ac:dyDescent="0.25">
      <c r="A34" s="354" t="s">
        <v>93</v>
      </c>
      <c r="B34" s="347" t="e">
        <f>#REF!</f>
        <v>#REF!</v>
      </c>
      <c r="C34" s="316" t="e">
        <f>#REF!</f>
        <v>#REF!</v>
      </c>
      <c r="D34" s="316" t="e">
        <f>#REF!</f>
        <v>#REF!</v>
      </c>
      <c r="E34" s="316" t="e">
        <f>#REF!</f>
        <v>#REF!</v>
      </c>
      <c r="F34" s="316" t="e">
        <f>#REF!</f>
        <v>#REF!</v>
      </c>
      <c r="G34" s="316" t="e">
        <f>#REF!</f>
        <v>#REF!</v>
      </c>
      <c r="H34" s="316" t="e">
        <f>#REF!</f>
        <v>#REF!</v>
      </c>
      <c r="I34" s="316" t="e">
        <f>#REF!</f>
        <v>#REF!</v>
      </c>
      <c r="J34" s="316" t="e">
        <f>#REF!</f>
        <v>#REF!</v>
      </c>
      <c r="K34" s="316" t="e">
        <f>#REF!</f>
        <v>#REF!</v>
      </c>
      <c r="L34" s="316" t="e">
        <f>#REF!</f>
        <v>#REF!</v>
      </c>
      <c r="M34" s="316" t="e">
        <f>#REF!</f>
        <v>#REF!</v>
      </c>
      <c r="N34" s="316" t="e">
        <f>#REF!</f>
        <v>#REF!</v>
      </c>
      <c r="O34" s="316" t="e">
        <f>#REF!</f>
        <v>#REF!</v>
      </c>
      <c r="P34" s="316" t="e">
        <f>#REF!</f>
        <v>#REF!</v>
      </c>
      <c r="Q34" s="316" t="e">
        <f>#REF!</f>
        <v>#REF!</v>
      </c>
      <c r="R34" s="316"/>
      <c r="S34" s="316"/>
      <c r="T34" s="316" t="e">
        <f>#REF!</f>
        <v>#REF!</v>
      </c>
      <c r="U34" s="316"/>
      <c r="V34" s="316"/>
      <c r="W34" s="316" t="e">
        <f>#REF!</f>
        <v>#REF!</v>
      </c>
      <c r="X34" s="316"/>
      <c r="Y34" s="316"/>
      <c r="Z34" s="316" t="e">
        <f>#REF!</f>
        <v>#REF!</v>
      </c>
      <c r="AA34" s="316"/>
      <c r="AB34" s="316"/>
      <c r="AC34" s="316" t="e">
        <f>#REF!</f>
        <v>#REF!</v>
      </c>
      <c r="AD34" s="316"/>
      <c r="AE34" s="316"/>
      <c r="AF34" s="316" t="e">
        <f>#REF!</f>
        <v>#REF!</v>
      </c>
      <c r="AG34" s="316"/>
      <c r="AH34" s="316"/>
      <c r="AI34" s="316" t="e">
        <f>#REF!</f>
        <v>#REF!</v>
      </c>
      <c r="AJ34" s="316"/>
      <c r="AK34" s="316"/>
      <c r="AL34" s="316" t="e">
        <f>#REF!</f>
        <v>#REF!</v>
      </c>
      <c r="AM34" s="316"/>
      <c r="AN34" s="316"/>
      <c r="AO34" s="316" t="e">
        <f>#REF!</f>
        <v>#REF!</v>
      </c>
      <c r="AP34" s="316" t="e">
        <f>#REF!</f>
        <v>#REF!</v>
      </c>
      <c r="AQ34" s="316" t="e">
        <f>#REF!</f>
        <v>#REF!</v>
      </c>
      <c r="AR34" s="316" t="e">
        <f>#REF!</f>
        <v>#REF!</v>
      </c>
      <c r="AS34" s="316" t="e">
        <f>#REF!</f>
        <v>#REF!</v>
      </c>
      <c r="AT34" s="316" t="e">
        <f>#REF!</f>
        <v>#REF!</v>
      </c>
      <c r="AU34" s="319"/>
      <c r="AV34" s="319"/>
      <c r="AW34" s="308"/>
      <c r="AX34" s="319"/>
      <c r="AY34" s="308"/>
      <c r="AZ34" s="342"/>
      <c r="BA34" s="308"/>
      <c r="BB34" s="319"/>
      <c r="BC34" s="319"/>
    </row>
    <row r="35" spans="1:55" s="280" customFormat="1" ht="42.75" hidden="1" customHeight="1" x14ac:dyDescent="0.25">
      <c r="A35" s="354" t="s">
        <v>868</v>
      </c>
      <c r="B35" s="347" t="e">
        <f>#REF!</f>
        <v>#REF!</v>
      </c>
      <c r="C35" s="347" t="e">
        <f>#REF!</f>
        <v>#REF!</v>
      </c>
      <c r="D35" s="316" t="e">
        <f>#REF!</f>
        <v>#REF!</v>
      </c>
      <c r="E35" s="316" t="e">
        <f>#REF!</f>
        <v>#REF!</v>
      </c>
      <c r="F35" s="316" t="e">
        <f>#REF!</f>
        <v>#REF!</v>
      </c>
      <c r="G35" s="316" t="e">
        <f>#REF!</f>
        <v>#REF!</v>
      </c>
      <c r="H35" s="316" t="e">
        <f>#REF!</f>
        <v>#REF!</v>
      </c>
      <c r="I35" s="316" t="e">
        <f>#REF!</f>
        <v>#REF!</v>
      </c>
      <c r="J35" s="316" t="e">
        <f>#REF!</f>
        <v>#REF!</v>
      </c>
      <c r="K35" s="316" t="e">
        <f>#REF!</f>
        <v>#REF!</v>
      </c>
      <c r="L35" s="316" t="e">
        <f>#REF!</f>
        <v>#REF!</v>
      </c>
      <c r="M35" s="316" t="e">
        <f>#REF!</f>
        <v>#REF!</v>
      </c>
      <c r="N35" s="316" t="e">
        <f>#REF!</f>
        <v>#REF!</v>
      </c>
      <c r="O35" s="316" t="e">
        <f>#REF!</f>
        <v>#REF!</v>
      </c>
      <c r="P35" s="316" t="e">
        <f>#REF!</f>
        <v>#REF!</v>
      </c>
      <c r="Q35" s="316" t="e">
        <f>#REF!</f>
        <v>#REF!</v>
      </c>
      <c r="R35" s="316"/>
      <c r="S35" s="316"/>
      <c r="T35" s="316" t="e">
        <f>#REF!</f>
        <v>#REF!</v>
      </c>
      <c r="U35" s="316"/>
      <c r="V35" s="316"/>
      <c r="W35" s="316" t="e">
        <f>#REF!</f>
        <v>#REF!</v>
      </c>
      <c r="X35" s="316"/>
      <c r="Y35" s="316"/>
      <c r="Z35" s="316" t="e">
        <f>#REF!</f>
        <v>#REF!</v>
      </c>
      <c r="AA35" s="316"/>
      <c r="AB35" s="316"/>
      <c r="AC35" s="316" t="e">
        <f>#REF!</f>
        <v>#REF!</v>
      </c>
      <c r="AD35" s="316"/>
      <c r="AE35" s="316"/>
      <c r="AF35" s="316" t="e">
        <f>#REF!</f>
        <v>#REF!</v>
      </c>
      <c r="AG35" s="316"/>
      <c r="AH35" s="316"/>
      <c r="AI35" s="316" t="e">
        <f>#REF!</f>
        <v>#REF!</v>
      </c>
      <c r="AJ35" s="316"/>
      <c r="AK35" s="316"/>
      <c r="AL35" s="316" t="e">
        <f>#REF!</f>
        <v>#REF!</v>
      </c>
      <c r="AM35" s="316"/>
      <c r="AN35" s="316"/>
      <c r="AO35" s="316"/>
      <c r="AP35" s="316"/>
      <c r="AQ35" s="316"/>
      <c r="AR35" s="316"/>
      <c r="AS35" s="316"/>
      <c r="AT35" s="316"/>
      <c r="AU35" s="319"/>
      <c r="AV35" s="319"/>
      <c r="AW35" s="308"/>
      <c r="AX35" s="319"/>
      <c r="AY35" s="308"/>
      <c r="AZ35" s="342"/>
      <c r="BA35" s="308"/>
      <c r="BB35" s="319"/>
      <c r="BC35" s="319"/>
    </row>
    <row r="36" spans="1:55" s="279" customFormat="1" ht="59.25" hidden="1" customHeight="1" x14ac:dyDescent="0.25">
      <c r="A36" s="353" t="e">
        <f>#REF!</f>
        <v>#REF!</v>
      </c>
      <c r="B36" s="349" t="e">
        <f>#REF!</f>
        <v>#REF!</v>
      </c>
      <c r="C36" s="349" t="e">
        <f>#REF!</f>
        <v>#REF!</v>
      </c>
      <c r="D36" s="350" t="e">
        <f>#REF!</f>
        <v>#REF!</v>
      </c>
      <c r="E36" s="350" t="e">
        <f>#REF!</f>
        <v>#REF!</v>
      </c>
      <c r="F36" s="350" t="e">
        <f>#REF!</f>
        <v>#REF!</v>
      </c>
      <c r="G36" s="350" t="e">
        <f>#REF!</f>
        <v>#REF!</v>
      </c>
      <c r="H36" s="350" t="e">
        <f>#REF!</f>
        <v>#REF!</v>
      </c>
      <c r="I36" s="350" t="e">
        <f>#REF!</f>
        <v>#REF!</v>
      </c>
      <c r="J36" s="350" t="e">
        <f>#REF!</f>
        <v>#REF!</v>
      </c>
      <c r="K36" s="350" t="e">
        <f>#REF!</f>
        <v>#REF!</v>
      </c>
      <c r="L36" s="350" t="e">
        <f>#REF!</f>
        <v>#REF!</v>
      </c>
      <c r="M36" s="350" t="e">
        <f>#REF!</f>
        <v>#REF!</v>
      </c>
      <c r="N36" s="350" t="e">
        <f>#REF!</f>
        <v>#REF!</v>
      </c>
      <c r="O36" s="350" t="e">
        <f>#REF!</f>
        <v>#REF!</v>
      </c>
      <c r="P36" s="350" t="e">
        <f>#REF!</f>
        <v>#REF!</v>
      </c>
      <c r="Q36" s="350" t="e">
        <f>#REF!</f>
        <v>#REF!</v>
      </c>
      <c r="R36" s="350"/>
      <c r="S36" s="350"/>
      <c r="T36" s="350" t="e">
        <f>#REF!</f>
        <v>#REF!</v>
      </c>
      <c r="U36" s="350"/>
      <c r="V36" s="350"/>
      <c r="W36" s="350" t="e">
        <f>#REF!</f>
        <v>#REF!</v>
      </c>
      <c r="X36" s="350"/>
      <c r="Y36" s="350"/>
      <c r="Z36" s="350" t="e">
        <f>#REF!</f>
        <v>#REF!</v>
      </c>
      <c r="AA36" s="350"/>
      <c r="AB36" s="350"/>
      <c r="AC36" s="350" t="e">
        <f>#REF!</f>
        <v>#REF!</v>
      </c>
      <c r="AD36" s="350"/>
      <c r="AE36" s="350"/>
      <c r="AF36" s="350" t="e">
        <f>#REF!</f>
        <v>#REF!</v>
      </c>
      <c r="AG36" s="350"/>
      <c r="AH36" s="350"/>
      <c r="AI36" s="350" t="e">
        <f>#REF!</f>
        <v>#REF!</v>
      </c>
      <c r="AJ36" s="350"/>
      <c r="AK36" s="350"/>
      <c r="AL36" s="350" t="e">
        <f>#REF!</f>
        <v>#REF!</v>
      </c>
      <c r="AM36" s="350"/>
      <c r="AN36" s="350"/>
      <c r="AO36" s="349" t="e">
        <f>#REF!</f>
        <v>#REF!</v>
      </c>
      <c r="AP36" s="349" t="e">
        <f>#REF!</f>
        <v>#REF!</v>
      </c>
      <c r="AQ36" s="349" t="e">
        <f>#REF!</f>
        <v>#REF!</v>
      </c>
      <c r="AR36" s="349" t="e">
        <f>#REF!</f>
        <v>#REF!</v>
      </c>
      <c r="AS36" s="349" t="e">
        <f>#REF!</f>
        <v>#REF!</v>
      </c>
      <c r="AT36" s="349" t="e">
        <f>#REF!</f>
        <v>#REF!</v>
      </c>
      <c r="AU36" s="349"/>
      <c r="AV36" s="349"/>
      <c r="AW36" s="322"/>
      <c r="AX36" s="349"/>
      <c r="AY36" s="322"/>
      <c r="AZ36" s="351"/>
      <c r="BA36" s="322"/>
      <c r="BB36" s="349"/>
      <c r="BC36" s="349"/>
    </row>
    <row r="37" spans="1:55" s="279" customFormat="1" ht="29.25" hidden="1" customHeight="1" x14ac:dyDescent="0.25">
      <c r="A37" s="353" t="e">
        <f>#REF!</f>
        <v>#REF!</v>
      </c>
      <c r="B37" s="355" t="e">
        <f>#REF!</f>
        <v>#REF!</v>
      </c>
      <c r="C37" s="353" t="e">
        <f>#REF!</f>
        <v>#REF!</v>
      </c>
      <c r="D37" s="350" t="e">
        <f>#REF!</f>
        <v>#REF!</v>
      </c>
      <c r="E37" s="350" t="e">
        <f>#REF!</f>
        <v>#REF!</v>
      </c>
      <c r="F37" s="350" t="e">
        <f>#REF!</f>
        <v>#REF!</v>
      </c>
      <c r="G37" s="350" t="e">
        <f>#REF!</f>
        <v>#REF!</v>
      </c>
      <c r="H37" s="350" t="e">
        <f>#REF!</f>
        <v>#REF!</v>
      </c>
      <c r="I37" s="350" t="e">
        <f>#REF!</f>
        <v>#REF!</v>
      </c>
      <c r="J37" s="350" t="e">
        <f>#REF!</f>
        <v>#REF!</v>
      </c>
      <c r="K37" s="350" t="e">
        <f>#REF!</f>
        <v>#REF!</v>
      </c>
      <c r="L37" s="350" t="e">
        <f>#REF!</f>
        <v>#REF!</v>
      </c>
      <c r="M37" s="350" t="e">
        <f>#REF!</f>
        <v>#REF!</v>
      </c>
      <c r="N37" s="350" t="e">
        <f>#REF!</f>
        <v>#REF!</v>
      </c>
      <c r="O37" s="350" t="e">
        <f>#REF!</f>
        <v>#REF!</v>
      </c>
      <c r="P37" s="350" t="e">
        <f>#REF!</f>
        <v>#REF!</v>
      </c>
      <c r="Q37" s="350" t="e">
        <f>#REF!</f>
        <v>#REF!</v>
      </c>
      <c r="R37" s="350"/>
      <c r="S37" s="350"/>
      <c r="T37" s="350" t="e">
        <f>#REF!</f>
        <v>#REF!</v>
      </c>
      <c r="U37" s="350"/>
      <c r="V37" s="350"/>
      <c r="W37" s="350" t="e">
        <f>#REF!</f>
        <v>#REF!</v>
      </c>
      <c r="X37" s="350"/>
      <c r="Y37" s="350"/>
      <c r="Z37" s="350" t="e">
        <f>#REF!</f>
        <v>#REF!</v>
      </c>
      <c r="AA37" s="350"/>
      <c r="AB37" s="350"/>
      <c r="AC37" s="350" t="e">
        <f>#REF!</f>
        <v>#REF!</v>
      </c>
      <c r="AD37" s="350"/>
      <c r="AE37" s="350"/>
      <c r="AF37" s="350" t="e">
        <f>#REF!</f>
        <v>#REF!</v>
      </c>
      <c r="AG37" s="350"/>
      <c r="AH37" s="350"/>
      <c r="AI37" s="350" t="e">
        <f>#REF!</f>
        <v>#REF!</v>
      </c>
      <c r="AJ37" s="350"/>
      <c r="AK37" s="350"/>
      <c r="AL37" s="350" t="e">
        <f>#REF!</f>
        <v>#REF!</v>
      </c>
      <c r="AM37" s="350"/>
      <c r="AN37" s="350"/>
      <c r="AO37" s="353" t="e">
        <f>#REF!</f>
        <v>#REF!</v>
      </c>
      <c r="AP37" s="353" t="e">
        <f>#REF!</f>
        <v>#REF!</v>
      </c>
      <c r="AQ37" s="353" t="e">
        <f>#REF!</f>
        <v>#REF!</v>
      </c>
      <c r="AR37" s="353" t="e">
        <f>#REF!</f>
        <v>#REF!</v>
      </c>
      <c r="AS37" s="353" t="e">
        <f>#REF!</f>
        <v>#REF!</v>
      </c>
      <c r="AT37" s="353" t="e">
        <f>#REF!</f>
        <v>#REF!</v>
      </c>
      <c r="AU37" s="349"/>
      <c r="AV37" s="349"/>
      <c r="AW37" s="322"/>
      <c r="AX37" s="349"/>
      <c r="AY37" s="322"/>
      <c r="AZ37" s="351"/>
      <c r="BA37" s="322"/>
      <c r="BB37" s="349"/>
      <c r="BC37" s="349"/>
    </row>
    <row r="38" spans="1:55" s="279" customFormat="1" ht="29.25" hidden="1" customHeight="1" x14ac:dyDescent="0.25">
      <c r="A38" s="353" t="e">
        <f>#REF!</f>
        <v>#REF!</v>
      </c>
      <c r="B38" s="355" t="e">
        <f>#REF!</f>
        <v>#REF!</v>
      </c>
      <c r="C38" s="353" t="e">
        <f>#REF!</f>
        <v>#REF!</v>
      </c>
      <c r="D38" s="350" t="e">
        <f>#REF!</f>
        <v>#REF!</v>
      </c>
      <c r="E38" s="350" t="e">
        <f>#REF!</f>
        <v>#REF!</v>
      </c>
      <c r="F38" s="350" t="e">
        <f>#REF!</f>
        <v>#REF!</v>
      </c>
      <c r="G38" s="350" t="e">
        <f>#REF!</f>
        <v>#REF!</v>
      </c>
      <c r="H38" s="350" t="e">
        <f>#REF!</f>
        <v>#REF!</v>
      </c>
      <c r="I38" s="350" t="e">
        <f>#REF!</f>
        <v>#REF!</v>
      </c>
      <c r="J38" s="350" t="e">
        <f>#REF!</f>
        <v>#REF!</v>
      </c>
      <c r="K38" s="350" t="e">
        <f>#REF!</f>
        <v>#REF!</v>
      </c>
      <c r="L38" s="350" t="e">
        <f>#REF!</f>
        <v>#REF!</v>
      </c>
      <c r="M38" s="350" t="e">
        <f>#REF!</f>
        <v>#REF!</v>
      </c>
      <c r="N38" s="350" t="e">
        <f>#REF!</f>
        <v>#REF!</v>
      </c>
      <c r="O38" s="350" t="e">
        <f>#REF!</f>
        <v>#REF!</v>
      </c>
      <c r="P38" s="350" t="e">
        <f>#REF!</f>
        <v>#REF!</v>
      </c>
      <c r="Q38" s="350" t="e">
        <f>#REF!</f>
        <v>#REF!</v>
      </c>
      <c r="R38" s="350"/>
      <c r="S38" s="350"/>
      <c r="T38" s="350" t="e">
        <f>#REF!</f>
        <v>#REF!</v>
      </c>
      <c r="U38" s="350"/>
      <c r="V38" s="350"/>
      <c r="W38" s="350" t="e">
        <f>#REF!</f>
        <v>#REF!</v>
      </c>
      <c r="X38" s="350"/>
      <c r="Y38" s="350"/>
      <c r="Z38" s="350" t="e">
        <f>#REF!</f>
        <v>#REF!</v>
      </c>
      <c r="AA38" s="350"/>
      <c r="AB38" s="350"/>
      <c r="AC38" s="350" t="e">
        <f>#REF!</f>
        <v>#REF!</v>
      </c>
      <c r="AD38" s="350"/>
      <c r="AE38" s="350"/>
      <c r="AF38" s="350" t="e">
        <f>#REF!</f>
        <v>#REF!</v>
      </c>
      <c r="AG38" s="350"/>
      <c r="AH38" s="350"/>
      <c r="AI38" s="350" t="e">
        <f>#REF!</f>
        <v>#REF!</v>
      </c>
      <c r="AJ38" s="350"/>
      <c r="AK38" s="350"/>
      <c r="AL38" s="350" t="e">
        <f>#REF!</f>
        <v>#REF!</v>
      </c>
      <c r="AM38" s="350"/>
      <c r="AN38" s="350"/>
      <c r="AO38" s="349"/>
      <c r="AP38" s="349"/>
      <c r="AQ38" s="349"/>
      <c r="AR38" s="349"/>
      <c r="AS38" s="349"/>
      <c r="AT38" s="349"/>
      <c r="AU38" s="349"/>
      <c r="AV38" s="349"/>
      <c r="AW38" s="322"/>
      <c r="AX38" s="349"/>
      <c r="AY38" s="322"/>
      <c r="AZ38" s="351"/>
      <c r="BA38" s="322"/>
      <c r="BB38" s="349"/>
      <c r="BC38" s="349"/>
    </row>
    <row r="39" spans="1:55" s="279" customFormat="1" ht="29.25" hidden="1" customHeight="1" x14ac:dyDescent="0.25">
      <c r="A39" s="353" t="e">
        <f>#REF!</f>
        <v>#REF!</v>
      </c>
      <c r="B39" s="355" t="e">
        <f>#REF!</f>
        <v>#REF!</v>
      </c>
      <c r="C39" s="353" t="e">
        <f>#REF!</f>
        <v>#REF!</v>
      </c>
      <c r="D39" s="350" t="e">
        <f>#REF!</f>
        <v>#REF!</v>
      </c>
      <c r="E39" s="350" t="e">
        <f>#REF!</f>
        <v>#REF!</v>
      </c>
      <c r="F39" s="350" t="e">
        <f>#REF!</f>
        <v>#REF!</v>
      </c>
      <c r="G39" s="350" t="e">
        <f>#REF!</f>
        <v>#REF!</v>
      </c>
      <c r="H39" s="350" t="e">
        <f>#REF!</f>
        <v>#REF!</v>
      </c>
      <c r="I39" s="350" t="e">
        <f>#REF!</f>
        <v>#REF!</v>
      </c>
      <c r="J39" s="350" t="e">
        <f>#REF!</f>
        <v>#REF!</v>
      </c>
      <c r="K39" s="350" t="e">
        <f>#REF!</f>
        <v>#REF!</v>
      </c>
      <c r="L39" s="350" t="e">
        <f>#REF!</f>
        <v>#REF!</v>
      </c>
      <c r="M39" s="350" t="e">
        <f>#REF!</f>
        <v>#REF!</v>
      </c>
      <c r="N39" s="350" t="e">
        <f>#REF!</f>
        <v>#REF!</v>
      </c>
      <c r="O39" s="350" t="e">
        <f>#REF!</f>
        <v>#REF!</v>
      </c>
      <c r="P39" s="350" t="e">
        <f>#REF!</f>
        <v>#REF!</v>
      </c>
      <c r="Q39" s="350" t="e">
        <f>#REF!</f>
        <v>#REF!</v>
      </c>
      <c r="R39" s="350"/>
      <c r="S39" s="350"/>
      <c r="T39" s="350" t="e">
        <f>#REF!</f>
        <v>#REF!</v>
      </c>
      <c r="U39" s="350"/>
      <c r="V39" s="350"/>
      <c r="W39" s="350" t="e">
        <f>#REF!</f>
        <v>#REF!</v>
      </c>
      <c r="X39" s="350"/>
      <c r="Y39" s="350"/>
      <c r="Z39" s="350" t="e">
        <f>#REF!</f>
        <v>#REF!</v>
      </c>
      <c r="AA39" s="350"/>
      <c r="AB39" s="350"/>
      <c r="AC39" s="350" t="e">
        <f>#REF!</f>
        <v>#REF!</v>
      </c>
      <c r="AD39" s="350"/>
      <c r="AE39" s="350"/>
      <c r="AF39" s="350" t="e">
        <f>#REF!</f>
        <v>#REF!</v>
      </c>
      <c r="AG39" s="350"/>
      <c r="AH39" s="350"/>
      <c r="AI39" s="350" t="e">
        <f>#REF!</f>
        <v>#REF!</v>
      </c>
      <c r="AJ39" s="350"/>
      <c r="AK39" s="350"/>
      <c r="AL39" s="350" t="e">
        <f>#REF!</f>
        <v>#REF!</v>
      </c>
      <c r="AM39" s="350"/>
      <c r="AN39" s="350"/>
      <c r="AO39" s="349"/>
      <c r="AP39" s="349"/>
      <c r="AQ39" s="349"/>
      <c r="AR39" s="349"/>
      <c r="AS39" s="349"/>
      <c r="AT39" s="349"/>
      <c r="AU39" s="349"/>
      <c r="AV39" s="349"/>
      <c r="AW39" s="322"/>
      <c r="AX39" s="349"/>
      <c r="AY39" s="322"/>
      <c r="AZ39" s="351"/>
      <c r="BA39" s="322"/>
      <c r="BB39" s="349"/>
      <c r="BC39" s="349"/>
    </row>
    <row r="40" spans="1:55" s="280" customFormat="1" ht="21" hidden="1" customHeight="1" x14ac:dyDescent="0.25">
      <c r="A40" s="356" t="e">
        <f>#REF!</f>
        <v>#REF!</v>
      </c>
      <c r="B40" s="357" t="e">
        <f>#REF!</f>
        <v>#REF!</v>
      </c>
      <c r="C40" s="356" t="e">
        <f>#REF!</f>
        <v>#REF!</v>
      </c>
      <c r="D40" s="344" t="e">
        <f>#REF!</f>
        <v>#REF!</v>
      </c>
      <c r="E40" s="344" t="e">
        <f>#REF!</f>
        <v>#REF!</v>
      </c>
      <c r="F40" s="344" t="e">
        <f>#REF!</f>
        <v>#REF!</v>
      </c>
      <c r="G40" s="344" t="e">
        <f>#REF!</f>
        <v>#REF!</v>
      </c>
      <c r="H40" s="344" t="e">
        <f>#REF!</f>
        <v>#REF!</v>
      </c>
      <c r="I40" s="344" t="e">
        <f>#REF!</f>
        <v>#REF!</v>
      </c>
      <c r="J40" s="344" t="e">
        <f>#REF!</f>
        <v>#REF!</v>
      </c>
      <c r="K40" s="344" t="e">
        <f>#REF!</f>
        <v>#REF!</v>
      </c>
      <c r="L40" s="344" t="e">
        <f>#REF!</f>
        <v>#REF!</v>
      </c>
      <c r="M40" s="344" t="e">
        <f>#REF!</f>
        <v>#REF!</v>
      </c>
      <c r="N40" s="344" t="e">
        <f>#REF!</f>
        <v>#REF!</v>
      </c>
      <c r="O40" s="344" t="e">
        <f>#REF!</f>
        <v>#REF!</v>
      </c>
      <c r="P40" s="344" t="e">
        <f>#REF!</f>
        <v>#REF!</v>
      </c>
      <c r="Q40" s="344" t="e">
        <f>#REF!</f>
        <v>#REF!</v>
      </c>
      <c r="R40" s="344"/>
      <c r="S40" s="344"/>
      <c r="T40" s="344" t="e">
        <f>#REF!</f>
        <v>#REF!</v>
      </c>
      <c r="U40" s="344"/>
      <c r="V40" s="344"/>
      <c r="W40" s="344" t="e">
        <f>#REF!</f>
        <v>#REF!</v>
      </c>
      <c r="X40" s="344"/>
      <c r="Y40" s="344"/>
      <c r="Z40" s="344" t="e">
        <f>#REF!</f>
        <v>#REF!</v>
      </c>
      <c r="AA40" s="344"/>
      <c r="AB40" s="344"/>
      <c r="AC40" s="344" t="e">
        <f>#REF!</f>
        <v>#REF!</v>
      </c>
      <c r="AD40" s="344"/>
      <c r="AE40" s="344"/>
      <c r="AF40" s="344" t="e">
        <f>#REF!</f>
        <v>#REF!</v>
      </c>
      <c r="AG40" s="344"/>
      <c r="AH40" s="344"/>
      <c r="AI40" s="344" t="e">
        <f>#REF!</f>
        <v>#REF!</v>
      </c>
      <c r="AJ40" s="344"/>
      <c r="AK40" s="344"/>
      <c r="AL40" s="344" t="e">
        <f>#REF!</f>
        <v>#REF!</v>
      </c>
      <c r="AM40" s="344"/>
      <c r="AN40" s="344"/>
      <c r="AO40" s="344"/>
      <c r="AP40" s="344"/>
      <c r="AQ40" s="344"/>
      <c r="AR40" s="344"/>
      <c r="AS40" s="344"/>
      <c r="AT40" s="344"/>
      <c r="AU40" s="319"/>
      <c r="AV40" s="319"/>
      <c r="AW40" s="308"/>
      <c r="AX40" s="319"/>
      <c r="AY40" s="308"/>
      <c r="AZ40" s="342"/>
      <c r="BA40" s="308"/>
      <c r="BB40" s="319"/>
      <c r="BC40" s="319"/>
    </row>
    <row r="41" spans="1:55" s="280" customFormat="1" ht="21" hidden="1" customHeight="1" x14ac:dyDescent="0.25">
      <c r="A41" s="356" t="e">
        <f>#REF!</f>
        <v>#REF!</v>
      </c>
      <c r="B41" s="357" t="e">
        <f>#REF!</f>
        <v>#REF!</v>
      </c>
      <c r="C41" s="356" t="e">
        <f>#REF!</f>
        <v>#REF!</v>
      </c>
      <c r="D41" s="356"/>
      <c r="E41" s="356"/>
      <c r="F41" s="356"/>
      <c r="G41" s="356"/>
      <c r="H41" s="356"/>
      <c r="I41" s="356"/>
      <c r="J41" s="356"/>
      <c r="K41" s="356"/>
      <c r="L41" s="356"/>
      <c r="M41" s="356"/>
      <c r="N41" s="344" t="e">
        <f>#REF!</f>
        <v>#REF!</v>
      </c>
      <c r="O41" s="344" t="e">
        <f>#REF!</f>
        <v>#REF!</v>
      </c>
      <c r="P41" s="344" t="e">
        <f>#REF!</f>
        <v>#REF!</v>
      </c>
      <c r="Q41" s="344" t="e">
        <f>#REF!</f>
        <v>#REF!</v>
      </c>
      <c r="R41" s="344"/>
      <c r="S41" s="344"/>
      <c r="T41" s="344" t="e">
        <f>#REF!</f>
        <v>#REF!</v>
      </c>
      <c r="U41" s="344"/>
      <c r="V41" s="344"/>
      <c r="W41" s="344" t="e">
        <f>#REF!</f>
        <v>#REF!</v>
      </c>
      <c r="X41" s="344"/>
      <c r="Y41" s="344"/>
      <c r="Z41" s="344" t="e">
        <f>#REF!</f>
        <v>#REF!</v>
      </c>
      <c r="AA41" s="344"/>
      <c r="AB41" s="344"/>
      <c r="AC41" s="344" t="e">
        <f>#REF!</f>
        <v>#REF!</v>
      </c>
      <c r="AD41" s="344"/>
      <c r="AE41" s="344"/>
      <c r="AF41" s="344" t="e">
        <f>#REF!</f>
        <v>#REF!</v>
      </c>
      <c r="AG41" s="344"/>
      <c r="AH41" s="344"/>
      <c r="AI41" s="344" t="e">
        <f>#REF!</f>
        <v>#REF!</v>
      </c>
      <c r="AJ41" s="344"/>
      <c r="AK41" s="344"/>
      <c r="AL41" s="344" t="e">
        <f>#REF!</f>
        <v>#REF!</v>
      </c>
      <c r="AM41" s="344"/>
      <c r="AN41" s="344"/>
      <c r="AO41" s="344"/>
      <c r="AP41" s="344"/>
      <c r="AQ41" s="344"/>
      <c r="AR41" s="344"/>
      <c r="AS41" s="344"/>
      <c r="AT41" s="344"/>
      <c r="AU41" s="319"/>
      <c r="AV41" s="319"/>
      <c r="AW41" s="308"/>
      <c r="AX41" s="319"/>
      <c r="AY41" s="308"/>
      <c r="AZ41" s="342"/>
      <c r="BA41" s="308"/>
      <c r="BB41" s="319"/>
      <c r="BC41" s="319"/>
    </row>
    <row r="42" spans="1:55" s="280" customFormat="1" ht="21" hidden="1" customHeight="1" x14ac:dyDescent="0.25">
      <c r="A42" s="356" t="e">
        <f>#REF!</f>
        <v>#REF!</v>
      </c>
      <c r="B42" s="319" t="e">
        <f>#REF!</f>
        <v>#REF!</v>
      </c>
      <c r="C42" s="319" t="e">
        <f>#REF!</f>
        <v>#REF!</v>
      </c>
      <c r="D42" s="344" t="e">
        <f>#REF!</f>
        <v>#REF!</v>
      </c>
      <c r="E42" s="344" t="e">
        <f>#REF!</f>
        <v>#REF!</v>
      </c>
      <c r="F42" s="344" t="e">
        <f>#REF!</f>
        <v>#REF!</v>
      </c>
      <c r="G42" s="344" t="e">
        <f>#REF!</f>
        <v>#REF!</v>
      </c>
      <c r="H42" s="344" t="e">
        <f>#REF!</f>
        <v>#REF!</v>
      </c>
      <c r="I42" s="344" t="e">
        <f>#REF!</f>
        <v>#REF!</v>
      </c>
      <c r="J42" s="344" t="e">
        <f>#REF!</f>
        <v>#REF!</v>
      </c>
      <c r="K42" s="344" t="e">
        <f>#REF!</f>
        <v>#REF!</v>
      </c>
      <c r="L42" s="344" t="e">
        <f>#REF!</f>
        <v>#REF!</v>
      </c>
      <c r="M42" s="344" t="e">
        <f>#REF!</f>
        <v>#REF!</v>
      </c>
      <c r="N42" s="344" t="e">
        <f>#REF!</f>
        <v>#REF!</v>
      </c>
      <c r="O42" s="344" t="e">
        <f>#REF!</f>
        <v>#REF!</v>
      </c>
      <c r="P42" s="344" t="e">
        <f>#REF!</f>
        <v>#REF!</v>
      </c>
      <c r="Q42" s="344" t="e">
        <f>#REF!</f>
        <v>#REF!</v>
      </c>
      <c r="R42" s="344"/>
      <c r="S42" s="344"/>
      <c r="T42" s="344" t="e">
        <f>#REF!</f>
        <v>#REF!</v>
      </c>
      <c r="U42" s="344"/>
      <c r="V42" s="344"/>
      <c r="W42" s="344" t="e">
        <f>#REF!</f>
        <v>#REF!</v>
      </c>
      <c r="X42" s="344"/>
      <c r="Y42" s="344"/>
      <c r="Z42" s="344" t="e">
        <f>#REF!</f>
        <v>#REF!</v>
      </c>
      <c r="AA42" s="344"/>
      <c r="AB42" s="344"/>
      <c r="AC42" s="344" t="e">
        <f>#REF!</f>
        <v>#REF!</v>
      </c>
      <c r="AD42" s="344"/>
      <c r="AE42" s="344"/>
      <c r="AF42" s="344" t="e">
        <f>#REF!</f>
        <v>#REF!</v>
      </c>
      <c r="AG42" s="344"/>
      <c r="AH42" s="344"/>
      <c r="AI42" s="344" t="e">
        <f>#REF!</f>
        <v>#REF!</v>
      </c>
      <c r="AJ42" s="344"/>
      <c r="AK42" s="344"/>
      <c r="AL42" s="344"/>
      <c r="AM42" s="344"/>
      <c r="AN42" s="344"/>
      <c r="AO42" s="344"/>
      <c r="AP42" s="344"/>
      <c r="AQ42" s="344"/>
      <c r="AR42" s="344"/>
      <c r="AS42" s="344"/>
      <c r="AT42" s="344"/>
      <c r="AU42" s="319"/>
      <c r="AV42" s="319"/>
      <c r="AW42" s="308"/>
      <c r="AX42" s="319"/>
      <c r="AY42" s="308"/>
      <c r="AZ42" s="342"/>
      <c r="BA42" s="308"/>
      <c r="BB42" s="319"/>
      <c r="BC42" s="319"/>
    </row>
    <row r="43" spans="1:55" s="280" customFormat="1" ht="36.75" hidden="1" customHeight="1" x14ac:dyDescent="0.25">
      <c r="A43" s="356" t="e">
        <f>#REF!</f>
        <v>#REF!</v>
      </c>
      <c r="B43" s="357" t="e">
        <f>#REF!</f>
        <v>#REF!</v>
      </c>
      <c r="C43" s="356" t="e">
        <f>#REF!</f>
        <v>#REF!</v>
      </c>
      <c r="D43" s="344" t="e">
        <f>#REF!</f>
        <v>#REF!</v>
      </c>
      <c r="E43" s="344" t="e">
        <f>#REF!</f>
        <v>#REF!</v>
      </c>
      <c r="F43" s="344" t="e">
        <f>#REF!</f>
        <v>#REF!</v>
      </c>
      <c r="G43" s="344" t="e">
        <f>#REF!</f>
        <v>#REF!</v>
      </c>
      <c r="H43" s="344" t="e">
        <f>#REF!</f>
        <v>#REF!</v>
      </c>
      <c r="I43" s="344" t="e">
        <f>#REF!</f>
        <v>#REF!</v>
      </c>
      <c r="J43" s="344" t="e">
        <f>#REF!</f>
        <v>#REF!</v>
      </c>
      <c r="K43" s="344" t="e">
        <f>#REF!</f>
        <v>#REF!</v>
      </c>
      <c r="L43" s="344" t="e">
        <f>#REF!</f>
        <v>#REF!</v>
      </c>
      <c r="M43" s="344" t="e">
        <f>#REF!</f>
        <v>#REF!</v>
      </c>
      <c r="N43" s="344" t="e">
        <f>#REF!</f>
        <v>#REF!</v>
      </c>
      <c r="O43" s="344" t="e">
        <f>#REF!</f>
        <v>#REF!</v>
      </c>
      <c r="P43" s="344" t="e">
        <f>#REF!</f>
        <v>#REF!</v>
      </c>
      <c r="Q43" s="344" t="e">
        <f>#REF!</f>
        <v>#REF!</v>
      </c>
      <c r="R43" s="344"/>
      <c r="S43" s="344"/>
      <c r="T43" s="344" t="e">
        <f>#REF!</f>
        <v>#REF!</v>
      </c>
      <c r="U43" s="344"/>
      <c r="V43" s="344"/>
      <c r="W43" s="344" t="e">
        <f>#REF!</f>
        <v>#REF!</v>
      </c>
      <c r="X43" s="344"/>
      <c r="Y43" s="344"/>
      <c r="Z43" s="344" t="e">
        <f>#REF!</f>
        <v>#REF!</v>
      </c>
      <c r="AA43" s="344"/>
      <c r="AB43" s="344"/>
      <c r="AC43" s="344" t="e">
        <f>#REF!</f>
        <v>#REF!</v>
      </c>
      <c r="AD43" s="344"/>
      <c r="AE43" s="344"/>
      <c r="AF43" s="344" t="e">
        <f>#REF!</f>
        <v>#REF!</v>
      </c>
      <c r="AG43" s="344"/>
      <c r="AH43" s="344"/>
      <c r="AI43" s="344" t="e">
        <f>#REF!</f>
        <v>#REF!</v>
      </c>
      <c r="AJ43" s="344"/>
      <c r="AK43" s="344"/>
      <c r="AL43" s="344" t="e">
        <f>#REF!</f>
        <v>#REF!</v>
      </c>
      <c r="AM43" s="344"/>
      <c r="AN43" s="344"/>
      <c r="AO43" s="344"/>
      <c r="AP43" s="344"/>
      <c r="AQ43" s="344"/>
      <c r="AR43" s="344"/>
      <c r="AS43" s="344"/>
      <c r="AT43" s="344"/>
      <c r="AU43" s="319"/>
      <c r="AV43" s="319"/>
      <c r="AW43" s="308"/>
      <c r="AX43" s="319"/>
      <c r="AY43" s="308"/>
      <c r="AZ43" s="342"/>
      <c r="BA43" s="308"/>
      <c r="BB43" s="319"/>
      <c r="BC43" s="319"/>
    </row>
    <row r="44" spans="1:55" s="280" customFormat="1" ht="21" hidden="1" customHeight="1" x14ac:dyDescent="0.25">
      <c r="A44" s="356" t="e">
        <f>#REF!</f>
        <v>#REF!</v>
      </c>
      <c r="B44" s="357" t="e">
        <f>#REF!</f>
        <v>#REF!</v>
      </c>
      <c r="C44" s="356" t="e">
        <f>#REF!</f>
        <v>#REF!</v>
      </c>
      <c r="D44" s="344" t="e">
        <f>#REF!</f>
        <v>#REF!</v>
      </c>
      <c r="E44" s="344" t="e">
        <f>#REF!</f>
        <v>#REF!</v>
      </c>
      <c r="F44" s="344" t="e">
        <f>#REF!</f>
        <v>#REF!</v>
      </c>
      <c r="G44" s="344" t="e">
        <f>#REF!</f>
        <v>#REF!</v>
      </c>
      <c r="H44" s="344" t="e">
        <f>#REF!</f>
        <v>#REF!</v>
      </c>
      <c r="I44" s="344" t="e">
        <f>#REF!</f>
        <v>#REF!</v>
      </c>
      <c r="J44" s="344" t="e">
        <f>#REF!</f>
        <v>#REF!</v>
      </c>
      <c r="K44" s="344" t="e">
        <f>#REF!</f>
        <v>#REF!</v>
      </c>
      <c r="L44" s="344" t="e">
        <f>#REF!</f>
        <v>#REF!</v>
      </c>
      <c r="M44" s="344" t="e">
        <f>#REF!</f>
        <v>#REF!</v>
      </c>
      <c r="N44" s="344" t="e">
        <f>#REF!</f>
        <v>#REF!</v>
      </c>
      <c r="O44" s="344" t="e">
        <f>#REF!</f>
        <v>#REF!</v>
      </c>
      <c r="P44" s="344" t="e">
        <f>#REF!</f>
        <v>#REF!</v>
      </c>
      <c r="Q44" s="344" t="e">
        <f>#REF!</f>
        <v>#REF!</v>
      </c>
      <c r="R44" s="344"/>
      <c r="S44" s="344"/>
      <c r="T44" s="344" t="e">
        <f>#REF!</f>
        <v>#REF!</v>
      </c>
      <c r="U44" s="344"/>
      <c r="V44" s="344"/>
      <c r="W44" s="344" t="e">
        <f>#REF!</f>
        <v>#REF!</v>
      </c>
      <c r="X44" s="344"/>
      <c r="Y44" s="344"/>
      <c r="Z44" s="344" t="e">
        <f>#REF!</f>
        <v>#REF!</v>
      </c>
      <c r="AA44" s="344"/>
      <c r="AB44" s="344"/>
      <c r="AC44" s="344" t="e">
        <f>#REF!</f>
        <v>#REF!</v>
      </c>
      <c r="AD44" s="344"/>
      <c r="AE44" s="344"/>
      <c r="AF44" s="344" t="e">
        <f>#REF!</f>
        <v>#REF!</v>
      </c>
      <c r="AG44" s="344"/>
      <c r="AH44" s="344"/>
      <c r="AI44" s="344" t="e">
        <f>#REF!</f>
        <v>#REF!</v>
      </c>
      <c r="AJ44" s="344"/>
      <c r="AK44" s="344"/>
      <c r="AL44" s="344"/>
      <c r="AM44" s="344"/>
      <c r="AN44" s="344"/>
      <c r="AO44" s="344"/>
      <c r="AP44" s="344"/>
      <c r="AQ44" s="344"/>
      <c r="AR44" s="344"/>
      <c r="AS44" s="344"/>
      <c r="AT44" s="344"/>
      <c r="AU44" s="319"/>
      <c r="AV44" s="319"/>
      <c r="AW44" s="308"/>
      <c r="AX44" s="319"/>
      <c r="AY44" s="308"/>
      <c r="AZ44" s="342"/>
      <c r="BA44" s="308"/>
      <c r="BB44" s="319"/>
      <c r="BC44" s="319"/>
    </row>
    <row r="45" spans="1:55" s="280" customFormat="1" ht="21" hidden="1" customHeight="1" x14ac:dyDescent="0.25">
      <c r="A45" s="356" t="e">
        <f>#REF!</f>
        <v>#REF!</v>
      </c>
      <c r="B45" s="357" t="e">
        <f>#REF!</f>
        <v>#REF!</v>
      </c>
      <c r="C45" s="356" t="e">
        <f>#REF!</f>
        <v>#REF!</v>
      </c>
      <c r="D45" s="344" t="e">
        <f>#REF!</f>
        <v>#REF!</v>
      </c>
      <c r="E45" s="344" t="e">
        <f>#REF!</f>
        <v>#REF!</v>
      </c>
      <c r="F45" s="344" t="e">
        <f>#REF!</f>
        <v>#REF!</v>
      </c>
      <c r="G45" s="344" t="e">
        <f>#REF!</f>
        <v>#REF!</v>
      </c>
      <c r="H45" s="344" t="e">
        <f>#REF!</f>
        <v>#REF!</v>
      </c>
      <c r="I45" s="344" t="e">
        <f>#REF!</f>
        <v>#REF!</v>
      </c>
      <c r="J45" s="344" t="e">
        <f>#REF!</f>
        <v>#REF!</v>
      </c>
      <c r="K45" s="344" t="e">
        <f>#REF!</f>
        <v>#REF!</v>
      </c>
      <c r="L45" s="344" t="e">
        <f>#REF!</f>
        <v>#REF!</v>
      </c>
      <c r="M45" s="344" t="e">
        <f>#REF!</f>
        <v>#REF!</v>
      </c>
      <c r="N45" s="344" t="e">
        <f>#REF!</f>
        <v>#REF!</v>
      </c>
      <c r="O45" s="344" t="e">
        <f>#REF!</f>
        <v>#REF!</v>
      </c>
      <c r="P45" s="344" t="e">
        <f>#REF!</f>
        <v>#REF!</v>
      </c>
      <c r="Q45" s="344" t="e">
        <f>#REF!</f>
        <v>#REF!</v>
      </c>
      <c r="R45" s="344"/>
      <c r="S45" s="344"/>
      <c r="T45" s="344" t="e">
        <f>#REF!</f>
        <v>#REF!</v>
      </c>
      <c r="U45" s="344"/>
      <c r="V45" s="344"/>
      <c r="W45" s="344" t="e">
        <f>#REF!</f>
        <v>#REF!</v>
      </c>
      <c r="X45" s="344"/>
      <c r="Y45" s="344"/>
      <c r="Z45" s="344" t="e">
        <f>#REF!</f>
        <v>#REF!</v>
      </c>
      <c r="AA45" s="344"/>
      <c r="AB45" s="344"/>
      <c r="AC45" s="344" t="e">
        <f>#REF!</f>
        <v>#REF!</v>
      </c>
      <c r="AD45" s="344"/>
      <c r="AE45" s="344"/>
      <c r="AF45" s="344" t="e">
        <f>#REF!</f>
        <v>#REF!</v>
      </c>
      <c r="AG45" s="344"/>
      <c r="AH45" s="344"/>
      <c r="AI45" s="344" t="e">
        <f>#REF!</f>
        <v>#REF!</v>
      </c>
      <c r="AJ45" s="344"/>
      <c r="AK45" s="344"/>
      <c r="AL45" s="344" t="e">
        <f>#REF!</f>
        <v>#REF!</v>
      </c>
      <c r="AM45" s="344"/>
      <c r="AN45" s="344"/>
      <c r="AO45" s="344"/>
      <c r="AP45" s="344"/>
      <c r="AQ45" s="344"/>
      <c r="AR45" s="344"/>
      <c r="AS45" s="344"/>
      <c r="AT45" s="344"/>
      <c r="AU45" s="319"/>
      <c r="AV45" s="319"/>
      <c r="AW45" s="308"/>
      <c r="AX45" s="319"/>
      <c r="AY45" s="308"/>
      <c r="AZ45" s="342"/>
      <c r="BA45" s="308"/>
      <c r="BB45" s="319"/>
      <c r="BC45" s="319"/>
    </row>
    <row r="46" spans="1:55" s="279" customFormat="1" ht="42.75" hidden="1" customHeight="1" x14ac:dyDescent="0.25">
      <c r="A46" s="353" t="e">
        <f>#REF!</f>
        <v>#REF!</v>
      </c>
      <c r="B46" s="355" t="e">
        <f>#REF!</f>
        <v>#REF!</v>
      </c>
      <c r="C46" s="353" t="e">
        <f>#REF!</f>
        <v>#REF!</v>
      </c>
      <c r="D46" s="350" t="e">
        <f>#REF!</f>
        <v>#REF!</v>
      </c>
      <c r="E46" s="350" t="e">
        <f>#REF!</f>
        <v>#REF!</v>
      </c>
      <c r="F46" s="350" t="e">
        <f>#REF!</f>
        <v>#REF!</v>
      </c>
      <c r="G46" s="350" t="e">
        <f>#REF!</f>
        <v>#REF!</v>
      </c>
      <c r="H46" s="350" t="e">
        <f>#REF!</f>
        <v>#REF!</v>
      </c>
      <c r="I46" s="350" t="e">
        <f>#REF!</f>
        <v>#REF!</v>
      </c>
      <c r="J46" s="350" t="e">
        <f>#REF!</f>
        <v>#REF!</v>
      </c>
      <c r="K46" s="350" t="e">
        <f>#REF!</f>
        <v>#REF!</v>
      </c>
      <c r="L46" s="350" t="e">
        <f>#REF!</f>
        <v>#REF!</v>
      </c>
      <c r="M46" s="350" t="e">
        <f>#REF!</f>
        <v>#REF!</v>
      </c>
      <c r="N46" s="350" t="e">
        <f>#REF!</f>
        <v>#REF!</v>
      </c>
      <c r="O46" s="350" t="e">
        <f>#REF!</f>
        <v>#REF!</v>
      </c>
      <c r="P46" s="350" t="e">
        <f>#REF!</f>
        <v>#REF!</v>
      </c>
      <c r="Q46" s="350" t="e">
        <f>#REF!</f>
        <v>#REF!</v>
      </c>
      <c r="R46" s="350"/>
      <c r="S46" s="350"/>
      <c r="T46" s="350" t="e">
        <f>#REF!</f>
        <v>#REF!</v>
      </c>
      <c r="U46" s="350"/>
      <c r="V46" s="350"/>
      <c r="W46" s="350" t="e">
        <f>#REF!</f>
        <v>#REF!</v>
      </c>
      <c r="X46" s="350"/>
      <c r="Y46" s="350"/>
      <c r="Z46" s="350" t="e">
        <f>#REF!</f>
        <v>#REF!</v>
      </c>
      <c r="AA46" s="350"/>
      <c r="AB46" s="350"/>
      <c r="AC46" s="350" t="e">
        <f>#REF!</f>
        <v>#REF!</v>
      </c>
      <c r="AD46" s="350"/>
      <c r="AE46" s="350"/>
      <c r="AF46" s="350" t="e">
        <f>#REF!</f>
        <v>#REF!</v>
      </c>
      <c r="AG46" s="350"/>
      <c r="AH46" s="350"/>
      <c r="AI46" s="350" t="e">
        <f>#REF!</f>
        <v>#REF!</v>
      </c>
      <c r="AJ46" s="350"/>
      <c r="AK46" s="350"/>
      <c r="AL46" s="350" t="e">
        <f>#REF!</f>
        <v>#REF!</v>
      </c>
      <c r="AM46" s="350"/>
      <c r="AN46" s="350"/>
      <c r="AO46" s="350"/>
      <c r="AP46" s="350"/>
      <c r="AQ46" s="350"/>
      <c r="AR46" s="350"/>
      <c r="AS46" s="350"/>
      <c r="AT46" s="350"/>
      <c r="AU46" s="349"/>
      <c r="AV46" s="349"/>
      <c r="AW46" s="322"/>
      <c r="AX46" s="349"/>
      <c r="AY46" s="322"/>
      <c r="AZ46" s="351"/>
      <c r="BA46" s="322"/>
      <c r="BB46" s="349"/>
      <c r="BC46" s="349"/>
    </row>
    <row r="47" spans="1:55" s="280" customFormat="1" ht="28.5" hidden="1" customHeight="1" x14ac:dyDescent="0.25">
      <c r="A47" s="356" t="e">
        <f>#REF!</f>
        <v>#REF!</v>
      </c>
      <c r="B47" s="357" t="e">
        <f>#REF!</f>
        <v>#REF!</v>
      </c>
      <c r="C47" s="356" t="e">
        <f>#REF!</f>
        <v>#REF!</v>
      </c>
      <c r="D47" s="344" t="e">
        <f>#REF!</f>
        <v>#REF!</v>
      </c>
      <c r="E47" s="344" t="e">
        <f>#REF!</f>
        <v>#REF!</v>
      </c>
      <c r="F47" s="344" t="e">
        <f>#REF!</f>
        <v>#REF!</v>
      </c>
      <c r="G47" s="344" t="e">
        <f>#REF!</f>
        <v>#REF!</v>
      </c>
      <c r="H47" s="344" t="e">
        <f>#REF!</f>
        <v>#REF!</v>
      </c>
      <c r="I47" s="344" t="e">
        <f>#REF!</f>
        <v>#REF!</v>
      </c>
      <c r="J47" s="344" t="e">
        <f>#REF!</f>
        <v>#REF!</v>
      </c>
      <c r="K47" s="344" t="e">
        <f>#REF!</f>
        <v>#REF!</v>
      </c>
      <c r="L47" s="344" t="e">
        <f>#REF!</f>
        <v>#REF!</v>
      </c>
      <c r="M47" s="344" t="e">
        <f>#REF!</f>
        <v>#REF!</v>
      </c>
      <c r="N47" s="344" t="e">
        <f>#REF!</f>
        <v>#REF!</v>
      </c>
      <c r="O47" s="344" t="e">
        <f>#REF!</f>
        <v>#REF!</v>
      </c>
      <c r="P47" s="344" t="e">
        <f>#REF!</f>
        <v>#REF!</v>
      </c>
      <c r="Q47" s="344" t="e">
        <f>#REF!</f>
        <v>#REF!</v>
      </c>
      <c r="R47" s="344"/>
      <c r="S47" s="344"/>
      <c r="T47" s="344" t="e">
        <f>#REF!</f>
        <v>#REF!</v>
      </c>
      <c r="U47" s="344"/>
      <c r="V47" s="344"/>
      <c r="W47" s="344" t="e">
        <f>#REF!</f>
        <v>#REF!</v>
      </c>
      <c r="X47" s="344"/>
      <c r="Y47" s="344"/>
      <c r="Z47" s="344" t="e">
        <f>#REF!</f>
        <v>#REF!</v>
      </c>
      <c r="AA47" s="344"/>
      <c r="AB47" s="344"/>
      <c r="AC47" s="344" t="e">
        <f>#REF!</f>
        <v>#REF!</v>
      </c>
      <c r="AD47" s="344"/>
      <c r="AE47" s="344"/>
      <c r="AF47" s="344" t="e">
        <f>#REF!</f>
        <v>#REF!</v>
      </c>
      <c r="AG47" s="344"/>
      <c r="AH47" s="344"/>
      <c r="AI47" s="344" t="e">
        <f>#REF!</f>
        <v>#REF!</v>
      </c>
      <c r="AJ47" s="344"/>
      <c r="AK47" s="344"/>
      <c r="AL47" s="344" t="e">
        <f>#REF!</f>
        <v>#REF!</v>
      </c>
      <c r="AM47" s="344"/>
      <c r="AN47" s="344"/>
      <c r="AO47" s="356" t="e">
        <f>#REF!</f>
        <v>#REF!</v>
      </c>
      <c r="AP47" s="356" t="e">
        <f>#REF!</f>
        <v>#REF!</v>
      </c>
      <c r="AQ47" s="356" t="e">
        <f>#REF!</f>
        <v>#REF!</v>
      </c>
      <c r="AR47" s="356" t="e">
        <f>#REF!</f>
        <v>#REF!</v>
      </c>
      <c r="AS47" s="356" t="e">
        <f>#REF!</f>
        <v>#REF!</v>
      </c>
      <c r="AT47" s="356" t="e">
        <f>#REF!</f>
        <v>#REF!</v>
      </c>
      <c r="AU47" s="319"/>
      <c r="AV47" s="319"/>
      <c r="AW47" s="308"/>
      <c r="AX47" s="319"/>
      <c r="AY47" s="308"/>
      <c r="AZ47" s="342"/>
      <c r="BA47" s="308"/>
      <c r="BB47" s="319"/>
      <c r="BC47" s="319"/>
    </row>
    <row r="48" spans="1:55" s="280" customFormat="1" ht="21" hidden="1" customHeight="1" x14ac:dyDescent="0.25">
      <c r="A48" s="356" t="e">
        <f>#REF!</f>
        <v>#REF!</v>
      </c>
      <c r="B48" s="357" t="e">
        <f>#REF!</f>
        <v>#REF!</v>
      </c>
      <c r="C48" s="356" t="e">
        <f>#REF!</f>
        <v>#REF!</v>
      </c>
      <c r="D48" s="344" t="e">
        <f>#REF!</f>
        <v>#REF!</v>
      </c>
      <c r="E48" s="344" t="e">
        <f>#REF!</f>
        <v>#REF!</v>
      </c>
      <c r="F48" s="344" t="e">
        <f>#REF!</f>
        <v>#REF!</v>
      </c>
      <c r="G48" s="344" t="e">
        <f>#REF!</f>
        <v>#REF!</v>
      </c>
      <c r="H48" s="344" t="e">
        <f>#REF!</f>
        <v>#REF!</v>
      </c>
      <c r="I48" s="344" t="e">
        <f>#REF!</f>
        <v>#REF!</v>
      </c>
      <c r="J48" s="344" t="e">
        <f>#REF!</f>
        <v>#REF!</v>
      </c>
      <c r="K48" s="344" t="e">
        <f>#REF!</f>
        <v>#REF!</v>
      </c>
      <c r="L48" s="344" t="e">
        <f>#REF!</f>
        <v>#REF!</v>
      </c>
      <c r="M48" s="344" t="e">
        <f>#REF!</f>
        <v>#REF!</v>
      </c>
      <c r="N48" s="344" t="e">
        <f>#REF!</f>
        <v>#REF!</v>
      </c>
      <c r="O48" s="344" t="e">
        <f>#REF!</f>
        <v>#REF!</v>
      </c>
      <c r="P48" s="344" t="e">
        <f>#REF!</f>
        <v>#REF!</v>
      </c>
      <c r="Q48" s="344" t="e">
        <f>#REF!</f>
        <v>#REF!</v>
      </c>
      <c r="R48" s="344"/>
      <c r="S48" s="344"/>
      <c r="T48" s="344" t="e">
        <f>#REF!</f>
        <v>#REF!</v>
      </c>
      <c r="U48" s="344"/>
      <c r="V48" s="344"/>
      <c r="W48" s="344" t="e">
        <f>#REF!</f>
        <v>#REF!</v>
      </c>
      <c r="X48" s="344"/>
      <c r="Y48" s="344"/>
      <c r="Z48" s="344" t="e">
        <f>#REF!</f>
        <v>#REF!</v>
      </c>
      <c r="AA48" s="344"/>
      <c r="AB48" s="344"/>
      <c r="AC48" s="344" t="e">
        <f>#REF!</f>
        <v>#REF!</v>
      </c>
      <c r="AD48" s="344"/>
      <c r="AE48" s="344"/>
      <c r="AF48" s="344" t="e">
        <f>#REF!</f>
        <v>#REF!</v>
      </c>
      <c r="AG48" s="344"/>
      <c r="AH48" s="344"/>
      <c r="AI48" s="344" t="e">
        <f>#REF!</f>
        <v>#REF!</v>
      </c>
      <c r="AJ48" s="344"/>
      <c r="AK48" s="344"/>
      <c r="AL48" s="344" t="e">
        <f>#REF!</f>
        <v>#REF!</v>
      </c>
      <c r="AM48" s="344"/>
      <c r="AN48" s="344"/>
      <c r="AO48" s="344"/>
      <c r="AP48" s="344"/>
      <c r="AQ48" s="344"/>
      <c r="AR48" s="344"/>
      <c r="AS48" s="344"/>
      <c r="AT48" s="344"/>
      <c r="AU48" s="319"/>
      <c r="AV48" s="319"/>
      <c r="AW48" s="308"/>
      <c r="AX48" s="319"/>
      <c r="AY48" s="308"/>
      <c r="AZ48" s="342"/>
      <c r="BA48" s="308"/>
      <c r="BB48" s="319"/>
      <c r="BC48" s="319"/>
    </row>
    <row r="49" spans="1:55" s="279" customFormat="1" ht="33" hidden="1" customHeight="1" x14ac:dyDescent="0.25">
      <c r="A49" s="353" t="e">
        <f>#REF!</f>
        <v>#REF!</v>
      </c>
      <c r="B49" s="355" t="e">
        <f>#REF!</f>
        <v>#REF!</v>
      </c>
      <c r="C49" s="353" t="e">
        <f>#REF!</f>
        <v>#REF!</v>
      </c>
      <c r="D49" s="350" t="e">
        <f>#REF!</f>
        <v>#REF!</v>
      </c>
      <c r="E49" s="350" t="e">
        <f>#REF!</f>
        <v>#REF!</v>
      </c>
      <c r="F49" s="350" t="e">
        <f>#REF!</f>
        <v>#REF!</v>
      </c>
      <c r="G49" s="350" t="e">
        <f>#REF!</f>
        <v>#REF!</v>
      </c>
      <c r="H49" s="350" t="e">
        <f>#REF!</f>
        <v>#REF!</v>
      </c>
      <c r="I49" s="350" t="e">
        <f>#REF!</f>
        <v>#REF!</v>
      </c>
      <c r="J49" s="350" t="e">
        <f>#REF!</f>
        <v>#REF!</v>
      </c>
      <c r="K49" s="350" t="e">
        <f>#REF!</f>
        <v>#REF!</v>
      </c>
      <c r="L49" s="350" t="e">
        <f>#REF!</f>
        <v>#REF!</v>
      </c>
      <c r="M49" s="350" t="e">
        <f>#REF!</f>
        <v>#REF!</v>
      </c>
      <c r="N49" s="350" t="e">
        <f>#REF!</f>
        <v>#REF!</v>
      </c>
      <c r="O49" s="350" t="e">
        <f>#REF!</f>
        <v>#REF!</v>
      </c>
      <c r="P49" s="350" t="e">
        <f>#REF!</f>
        <v>#REF!</v>
      </c>
      <c r="Q49" s="350" t="e">
        <f>#REF!</f>
        <v>#REF!</v>
      </c>
      <c r="R49" s="350"/>
      <c r="S49" s="350"/>
      <c r="T49" s="350" t="e">
        <f>#REF!</f>
        <v>#REF!</v>
      </c>
      <c r="U49" s="350"/>
      <c r="V49" s="350"/>
      <c r="W49" s="350" t="e">
        <f>#REF!</f>
        <v>#REF!</v>
      </c>
      <c r="X49" s="350"/>
      <c r="Y49" s="350"/>
      <c r="Z49" s="350" t="e">
        <f>#REF!</f>
        <v>#REF!</v>
      </c>
      <c r="AA49" s="350"/>
      <c r="AB49" s="350"/>
      <c r="AC49" s="350" t="e">
        <f>#REF!</f>
        <v>#REF!</v>
      </c>
      <c r="AD49" s="350"/>
      <c r="AE49" s="350"/>
      <c r="AF49" s="350" t="e">
        <f>#REF!</f>
        <v>#REF!</v>
      </c>
      <c r="AG49" s="350"/>
      <c r="AH49" s="350"/>
      <c r="AI49" s="350" t="e">
        <f>#REF!</f>
        <v>#REF!</v>
      </c>
      <c r="AJ49" s="350"/>
      <c r="AK49" s="350"/>
      <c r="AL49" s="350" t="e">
        <f>#REF!</f>
        <v>#REF!</v>
      </c>
      <c r="AM49" s="350"/>
      <c r="AN49" s="350"/>
      <c r="AO49" s="353" t="e">
        <f>#REF!</f>
        <v>#REF!</v>
      </c>
      <c r="AP49" s="353" t="e">
        <f>#REF!</f>
        <v>#REF!</v>
      </c>
      <c r="AQ49" s="353" t="e">
        <f>#REF!</f>
        <v>#REF!</v>
      </c>
      <c r="AR49" s="353" t="e">
        <f>#REF!</f>
        <v>#REF!</v>
      </c>
      <c r="AS49" s="353" t="e">
        <f>#REF!</f>
        <v>#REF!</v>
      </c>
      <c r="AT49" s="353" t="e">
        <f>#REF!</f>
        <v>#REF!</v>
      </c>
      <c r="AU49" s="349"/>
      <c r="AV49" s="349"/>
      <c r="AW49" s="322"/>
      <c r="AX49" s="349"/>
      <c r="AY49" s="322"/>
      <c r="AZ49" s="351"/>
      <c r="BA49" s="322"/>
      <c r="BB49" s="349"/>
      <c r="BC49" s="349"/>
    </row>
    <row r="50" spans="1:55" s="279" customFormat="1" ht="33" hidden="1" customHeight="1" x14ac:dyDescent="0.25">
      <c r="A50" s="353" t="e">
        <f>#REF!</f>
        <v>#REF!</v>
      </c>
      <c r="B50" s="355" t="e">
        <f>#REF!</f>
        <v>#REF!</v>
      </c>
      <c r="C50" s="353" t="e">
        <f>#REF!</f>
        <v>#REF!</v>
      </c>
      <c r="D50" s="350" t="e">
        <f>#REF!</f>
        <v>#REF!</v>
      </c>
      <c r="E50" s="350" t="e">
        <f>#REF!</f>
        <v>#REF!</v>
      </c>
      <c r="F50" s="350" t="e">
        <f>#REF!</f>
        <v>#REF!</v>
      </c>
      <c r="G50" s="350" t="e">
        <f>#REF!</f>
        <v>#REF!</v>
      </c>
      <c r="H50" s="350" t="e">
        <f>#REF!</f>
        <v>#REF!</v>
      </c>
      <c r="I50" s="350" t="e">
        <f>#REF!</f>
        <v>#REF!</v>
      </c>
      <c r="J50" s="350" t="e">
        <f>#REF!</f>
        <v>#REF!</v>
      </c>
      <c r="K50" s="350" t="e">
        <f>#REF!</f>
        <v>#REF!</v>
      </c>
      <c r="L50" s="350" t="e">
        <f>#REF!</f>
        <v>#REF!</v>
      </c>
      <c r="M50" s="350" t="e">
        <f>#REF!</f>
        <v>#REF!</v>
      </c>
      <c r="N50" s="350" t="e">
        <f>#REF!</f>
        <v>#REF!</v>
      </c>
      <c r="O50" s="350" t="e">
        <f>#REF!</f>
        <v>#REF!</v>
      </c>
      <c r="P50" s="350" t="e">
        <f>#REF!</f>
        <v>#REF!</v>
      </c>
      <c r="Q50" s="350" t="e">
        <f>#REF!</f>
        <v>#REF!</v>
      </c>
      <c r="R50" s="350"/>
      <c r="S50" s="350"/>
      <c r="T50" s="350" t="e">
        <f>#REF!</f>
        <v>#REF!</v>
      </c>
      <c r="U50" s="350"/>
      <c r="V50" s="350"/>
      <c r="W50" s="350" t="e">
        <f>#REF!</f>
        <v>#REF!</v>
      </c>
      <c r="X50" s="350"/>
      <c r="Y50" s="350"/>
      <c r="Z50" s="350" t="e">
        <f>#REF!</f>
        <v>#REF!</v>
      </c>
      <c r="AA50" s="350"/>
      <c r="AB50" s="350"/>
      <c r="AC50" s="350" t="e">
        <f>#REF!</f>
        <v>#REF!</v>
      </c>
      <c r="AD50" s="350"/>
      <c r="AE50" s="350"/>
      <c r="AF50" s="350" t="e">
        <f>#REF!</f>
        <v>#REF!</v>
      </c>
      <c r="AG50" s="350"/>
      <c r="AH50" s="350"/>
      <c r="AI50" s="350" t="e">
        <f>#REF!</f>
        <v>#REF!</v>
      </c>
      <c r="AJ50" s="350"/>
      <c r="AK50" s="350"/>
      <c r="AL50" s="350" t="e">
        <f>#REF!</f>
        <v>#REF!</v>
      </c>
      <c r="AM50" s="350"/>
      <c r="AN50" s="350"/>
      <c r="AO50" s="353" t="e">
        <f>#REF!</f>
        <v>#REF!</v>
      </c>
      <c r="AP50" s="353" t="e">
        <f>#REF!</f>
        <v>#REF!</v>
      </c>
      <c r="AQ50" s="353" t="e">
        <f>#REF!</f>
        <v>#REF!</v>
      </c>
      <c r="AR50" s="353" t="e">
        <f>#REF!</f>
        <v>#REF!</v>
      </c>
      <c r="AS50" s="353" t="e">
        <f>#REF!</f>
        <v>#REF!</v>
      </c>
      <c r="AT50" s="353" t="e">
        <f>#REF!</f>
        <v>#REF!</v>
      </c>
      <c r="AU50" s="349"/>
      <c r="AV50" s="349"/>
      <c r="AW50" s="322"/>
      <c r="AX50" s="349"/>
      <c r="AY50" s="322"/>
      <c r="AZ50" s="351"/>
      <c r="BA50" s="322"/>
      <c r="BB50" s="349"/>
      <c r="BC50" s="349"/>
    </row>
    <row r="51" spans="1:55" s="279" customFormat="1" ht="33" hidden="1" customHeight="1" x14ac:dyDescent="0.25">
      <c r="A51" s="353" t="str">
        <f>A497</f>
        <v>IV</v>
      </c>
      <c r="B51" s="355" t="str">
        <f t="shared" ref="B51:AL51" si="20">B497</f>
        <v>DỰ ÁN  5: Phát triển giáo dục đào tạo nâng cao chất lượng nguồn nhân lực</v>
      </c>
      <c r="C51" s="350">
        <f t="shared" si="20"/>
        <v>0</v>
      </c>
      <c r="D51" s="350">
        <f t="shared" si="20"/>
        <v>90658</v>
      </c>
      <c r="E51" s="350">
        <f t="shared" si="20"/>
        <v>33158</v>
      </c>
      <c r="F51" s="350">
        <f t="shared" si="20"/>
        <v>0</v>
      </c>
      <c r="G51" s="350">
        <f t="shared" si="20"/>
        <v>0</v>
      </c>
      <c r="H51" s="350">
        <f t="shared" si="20"/>
        <v>90658</v>
      </c>
      <c r="I51" s="350">
        <f t="shared" si="20"/>
        <v>33158</v>
      </c>
      <c r="J51" s="350">
        <f t="shared" si="20"/>
        <v>57500</v>
      </c>
      <c r="K51" s="350">
        <f t="shared" si="20"/>
        <v>90658</v>
      </c>
      <c r="L51" s="350">
        <f t="shared" si="20"/>
        <v>33158</v>
      </c>
      <c r="M51" s="350">
        <f t="shared" si="20"/>
        <v>57500</v>
      </c>
      <c r="N51" s="350">
        <f t="shared" si="20"/>
        <v>0</v>
      </c>
      <c r="O51" s="350">
        <f t="shared" si="20"/>
        <v>0</v>
      </c>
      <c r="P51" s="350">
        <f t="shared" si="20"/>
        <v>0</v>
      </c>
      <c r="Q51" s="350">
        <f t="shared" si="20"/>
        <v>33158</v>
      </c>
      <c r="R51" s="350"/>
      <c r="S51" s="350"/>
      <c r="T51" s="350">
        <f t="shared" si="20"/>
        <v>0</v>
      </c>
      <c r="U51" s="350"/>
      <c r="V51" s="350"/>
      <c r="W51" s="350">
        <f t="shared" si="20"/>
        <v>0</v>
      </c>
      <c r="X51" s="350"/>
      <c r="Y51" s="350"/>
      <c r="Z51" s="350">
        <f t="shared" si="20"/>
        <v>34258</v>
      </c>
      <c r="AA51" s="350"/>
      <c r="AB51" s="350"/>
      <c r="AC51" s="350">
        <f t="shared" si="20"/>
        <v>0</v>
      </c>
      <c r="AD51" s="350"/>
      <c r="AE51" s="350"/>
      <c r="AF51" s="350">
        <f t="shared" si="20"/>
        <v>23242</v>
      </c>
      <c r="AG51" s="350"/>
      <c r="AH51" s="350"/>
      <c r="AI51" s="350">
        <f t="shared" si="20"/>
        <v>0</v>
      </c>
      <c r="AJ51" s="350"/>
      <c r="AK51" s="350"/>
      <c r="AL51" s="350">
        <f t="shared" si="20"/>
        <v>0</v>
      </c>
      <c r="AM51" s="350"/>
      <c r="AN51" s="350"/>
      <c r="AO51" s="353"/>
      <c r="AP51" s="353"/>
      <c r="AQ51" s="353"/>
      <c r="AR51" s="353"/>
      <c r="AS51" s="353"/>
      <c r="AT51" s="353"/>
      <c r="AU51" s="349"/>
      <c r="AV51" s="349"/>
      <c r="AW51" s="322"/>
      <c r="AX51" s="349"/>
      <c r="AY51" s="322"/>
      <c r="AZ51" s="351"/>
      <c r="BA51" s="322"/>
      <c r="BB51" s="349"/>
      <c r="BC51" s="349"/>
    </row>
    <row r="52" spans="1:55" s="279" customFormat="1" ht="33" hidden="1" customHeight="1" x14ac:dyDescent="0.25">
      <c r="A52" s="353" t="str">
        <f>A499</f>
        <v>a)</v>
      </c>
      <c r="B52" s="355" t="str">
        <f t="shared" ref="B52:AT52" si="21">B499</f>
        <v xml:space="preserve">Các xã thực hiện theo Quyết định số 652/QĐ-TTg ngày 28/5/2022 </v>
      </c>
      <c r="C52" s="353">
        <f t="shared" si="21"/>
        <v>0</v>
      </c>
      <c r="D52" s="350">
        <f t="shared" si="21"/>
        <v>33158</v>
      </c>
      <c r="E52" s="350">
        <f t="shared" si="21"/>
        <v>33158</v>
      </c>
      <c r="F52" s="350">
        <f t="shared" si="21"/>
        <v>0</v>
      </c>
      <c r="G52" s="350">
        <f t="shared" si="21"/>
        <v>0</v>
      </c>
      <c r="H52" s="350">
        <f t="shared" si="21"/>
        <v>33158</v>
      </c>
      <c r="I52" s="350">
        <f t="shared" si="21"/>
        <v>12000</v>
      </c>
      <c r="J52" s="350">
        <f t="shared" si="21"/>
        <v>21158</v>
      </c>
      <c r="K52" s="350">
        <f t="shared" si="21"/>
        <v>33158</v>
      </c>
      <c r="L52" s="350">
        <f t="shared" si="21"/>
        <v>12000</v>
      </c>
      <c r="M52" s="350">
        <f t="shared" si="21"/>
        <v>21158</v>
      </c>
      <c r="N52" s="350">
        <f t="shared" si="21"/>
        <v>0</v>
      </c>
      <c r="O52" s="350">
        <f t="shared" si="21"/>
        <v>0</v>
      </c>
      <c r="P52" s="350">
        <f t="shared" si="21"/>
        <v>0</v>
      </c>
      <c r="Q52" s="350">
        <f t="shared" si="21"/>
        <v>12000</v>
      </c>
      <c r="R52" s="350"/>
      <c r="S52" s="350"/>
      <c r="T52" s="350">
        <f t="shared" si="21"/>
        <v>0</v>
      </c>
      <c r="U52" s="350"/>
      <c r="V52" s="350"/>
      <c r="W52" s="350">
        <f t="shared" si="21"/>
        <v>0</v>
      </c>
      <c r="X52" s="350"/>
      <c r="Y52" s="350"/>
      <c r="Z52" s="350">
        <f t="shared" si="21"/>
        <v>15258</v>
      </c>
      <c r="AA52" s="350"/>
      <c r="AB52" s="350"/>
      <c r="AC52" s="350">
        <f t="shared" si="21"/>
        <v>0</v>
      </c>
      <c r="AD52" s="350"/>
      <c r="AE52" s="350"/>
      <c r="AF52" s="350">
        <f t="shared" si="21"/>
        <v>5900</v>
      </c>
      <c r="AG52" s="350"/>
      <c r="AH52" s="350"/>
      <c r="AI52" s="350">
        <f t="shared" si="21"/>
        <v>0</v>
      </c>
      <c r="AJ52" s="350"/>
      <c r="AK52" s="350"/>
      <c r="AL52" s="350">
        <f t="shared" si="21"/>
        <v>0</v>
      </c>
      <c r="AM52" s="350"/>
      <c r="AN52" s="350"/>
      <c r="AO52" s="353">
        <f t="shared" si="21"/>
        <v>0</v>
      </c>
      <c r="AP52" s="353">
        <f t="shared" si="21"/>
        <v>0</v>
      </c>
      <c r="AQ52" s="353">
        <f t="shared" si="21"/>
        <v>0</v>
      </c>
      <c r="AR52" s="353">
        <f t="shared" si="21"/>
        <v>0</v>
      </c>
      <c r="AS52" s="353">
        <f t="shared" si="21"/>
        <v>0</v>
      </c>
      <c r="AT52" s="353">
        <f t="shared" si="21"/>
        <v>0</v>
      </c>
      <c r="AU52" s="349"/>
      <c r="AV52" s="349"/>
      <c r="AW52" s="322"/>
      <c r="AX52" s="349"/>
      <c r="AY52" s="322"/>
      <c r="AZ52" s="351"/>
      <c r="BA52" s="322"/>
      <c r="BB52" s="349"/>
      <c r="BC52" s="349"/>
    </row>
    <row r="53" spans="1:55" s="279" customFormat="1" ht="33" hidden="1" customHeight="1" x14ac:dyDescent="0.25">
      <c r="A53" s="353" t="str">
        <f>A500</f>
        <v>*</v>
      </c>
      <c r="B53" s="355" t="str">
        <f t="shared" ref="B53:AL53" si="22">B500</f>
        <v>Xã Pá Khoang</v>
      </c>
      <c r="C53" s="353">
        <f t="shared" si="22"/>
        <v>0</v>
      </c>
      <c r="D53" s="350">
        <f t="shared" si="22"/>
        <v>33158</v>
      </c>
      <c r="E53" s="350">
        <f t="shared" si="22"/>
        <v>33158</v>
      </c>
      <c r="F53" s="350">
        <f t="shared" si="22"/>
        <v>0</v>
      </c>
      <c r="G53" s="350">
        <f t="shared" si="22"/>
        <v>0</v>
      </c>
      <c r="H53" s="350">
        <f t="shared" si="22"/>
        <v>33158</v>
      </c>
      <c r="I53" s="350">
        <f t="shared" si="22"/>
        <v>12000</v>
      </c>
      <c r="J53" s="350">
        <f t="shared" si="22"/>
        <v>21158</v>
      </c>
      <c r="K53" s="350">
        <f t="shared" si="22"/>
        <v>33158</v>
      </c>
      <c r="L53" s="350">
        <f t="shared" si="22"/>
        <v>12000</v>
      </c>
      <c r="M53" s="350">
        <f t="shared" si="22"/>
        <v>21158</v>
      </c>
      <c r="N53" s="350">
        <f t="shared" si="22"/>
        <v>0</v>
      </c>
      <c r="O53" s="350">
        <f t="shared" si="22"/>
        <v>0</v>
      </c>
      <c r="P53" s="350">
        <f t="shared" si="22"/>
        <v>0</v>
      </c>
      <c r="Q53" s="350">
        <f t="shared" si="22"/>
        <v>12000</v>
      </c>
      <c r="R53" s="350"/>
      <c r="S53" s="350"/>
      <c r="T53" s="350">
        <f t="shared" si="22"/>
        <v>0</v>
      </c>
      <c r="U53" s="350"/>
      <c r="V53" s="350"/>
      <c r="W53" s="350">
        <f t="shared" si="22"/>
        <v>0</v>
      </c>
      <c r="X53" s="350"/>
      <c r="Y53" s="350"/>
      <c r="Z53" s="350">
        <f t="shared" si="22"/>
        <v>15258</v>
      </c>
      <c r="AA53" s="350"/>
      <c r="AB53" s="350"/>
      <c r="AC53" s="350">
        <f t="shared" si="22"/>
        <v>0</v>
      </c>
      <c r="AD53" s="350"/>
      <c r="AE53" s="350"/>
      <c r="AF53" s="350">
        <f t="shared" si="22"/>
        <v>5900</v>
      </c>
      <c r="AG53" s="350"/>
      <c r="AH53" s="350"/>
      <c r="AI53" s="350">
        <f t="shared" si="22"/>
        <v>0</v>
      </c>
      <c r="AJ53" s="350"/>
      <c r="AK53" s="350"/>
      <c r="AL53" s="350">
        <f t="shared" si="22"/>
        <v>0</v>
      </c>
      <c r="AM53" s="350"/>
      <c r="AN53" s="350"/>
      <c r="AO53" s="353"/>
      <c r="AP53" s="353"/>
      <c r="AQ53" s="353"/>
      <c r="AR53" s="353"/>
      <c r="AS53" s="353"/>
      <c r="AT53" s="353"/>
      <c r="AU53" s="349"/>
      <c r="AV53" s="349"/>
      <c r="AW53" s="322"/>
      <c r="AX53" s="349"/>
      <c r="AY53" s="322"/>
      <c r="AZ53" s="351"/>
      <c r="BA53" s="322"/>
      <c r="BB53" s="349"/>
      <c r="BC53" s="349"/>
    </row>
    <row r="54" spans="1:55" s="279" customFormat="1" ht="33" hidden="1" customHeight="1" x14ac:dyDescent="0.25">
      <c r="A54" s="353" t="str">
        <f>A504</f>
        <v>b)</v>
      </c>
      <c r="B54" s="355" t="str">
        <f t="shared" ref="B54:AL54" si="23">B504</f>
        <v>Các xã còn lại</v>
      </c>
      <c r="C54" s="353">
        <f t="shared" si="23"/>
        <v>0</v>
      </c>
      <c r="D54" s="350">
        <f t="shared" si="23"/>
        <v>57500</v>
      </c>
      <c r="E54" s="350">
        <f t="shared" si="23"/>
        <v>0</v>
      </c>
      <c r="F54" s="350">
        <f t="shared" si="23"/>
        <v>0</v>
      </c>
      <c r="G54" s="350">
        <f t="shared" si="23"/>
        <v>0</v>
      </c>
      <c r="H54" s="350">
        <f t="shared" si="23"/>
        <v>57500</v>
      </c>
      <c r="I54" s="350">
        <f t="shared" si="23"/>
        <v>21158</v>
      </c>
      <c r="J54" s="350">
        <f t="shared" si="23"/>
        <v>36342</v>
      </c>
      <c r="K54" s="350">
        <f t="shared" si="23"/>
        <v>57500</v>
      </c>
      <c r="L54" s="350">
        <f t="shared" si="23"/>
        <v>21158</v>
      </c>
      <c r="M54" s="350">
        <f t="shared" si="23"/>
        <v>36342</v>
      </c>
      <c r="N54" s="350">
        <f t="shared" si="23"/>
        <v>0</v>
      </c>
      <c r="O54" s="350">
        <f t="shared" si="23"/>
        <v>0</v>
      </c>
      <c r="P54" s="350">
        <f t="shared" si="23"/>
        <v>0</v>
      </c>
      <c r="Q54" s="350">
        <f t="shared" si="23"/>
        <v>21158</v>
      </c>
      <c r="R54" s="350"/>
      <c r="S54" s="350"/>
      <c r="T54" s="350">
        <f t="shared" si="23"/>
        <v>0</v>
      </c>
      <c r="U54" s="350"/>
      <c r="V54" s="350"/>
      <c r="W54" s="350">
        <f t="shared" si="23"/>
        <v>0</v>
      </c>
      <c r="X54" s="350"/>
      <c r="Y54" s="350"/>
      <c r="Z54" s="350">
        <f t="shared" si="23"/>
        <v>19000</v>
      </c>
      <c r="AA54" s="350"/>
      <c r="AB54" s="350"/>
      <c r="AC54" s="350">
        <f t="shared" si="23"/>
        <v>0</v>
      </c>
      <c r="AD54" s="350"/>
      <c r="AE54" s="350"/>
      <c r="AF54" s="350">
        <f t="shared" si="23"/>
        <v>17342</v>
      </c>
      <c r="AG54" s="350"/>
      <c r="AH54" s="350"/>
      <c r="AI54" s="350">
        <f t="shared" si="23"/>
        <v>0</v>
      </c>
      <c r="AJ54" s="350"/>
      <c r="AK54" s="350"/>
      <c r="AL54" s="350">
        <f t="shared" si="23"/>
        <v>0</v>
      </c>
      <c r="AM54" s="350"/>
      <c r="AN54" s="350"/>
      <c r="AO54" s="353"/>
      <c r="AP54" s="353"/>
      <c r="AQ54" s="353"/>
      <c r="AR54" s="353"/>
      <c r="AS54" s="353"/>
      <c r="AT54" s="353"/>
      <c r="AU54" s="349"/>
      <c r="AV54" s="349"/>
      <c r="AW54" s="322"/>
      <c r="AX54" s="349"/>
      <c r="AY54" s="322"/>
      <c r="AZ54" s="351"/>
      <c r="BA54" s="322"/>
      <c r="BB54" s="349"/>
      <c r="BC54" s="349"/>
    </row>
    <row r="55" spans="1:55" s="279" customFormat="1" ht="56.25" hidden="1" customHeight="1" x14ac:dyDescent="0.25">
      <c r="A55" s="353" t="e">
        <f>#REF!</f>
        <v>#REF!</v>
      </c>
      <c r="B55" s="355" t="e">
        <f>#REF!</f>
        <v>#REF!</v>
      </c>
      <c r="C55" s="353" t="e">
        <f>#REF!</f>
        <v>#REF!</v>
      </c>
      <c r="D55" s="350" t="e">
        <f>#REF!</f>
        <v>#REF!</v>
      </c>
      <c r="E55" s="350" t="e">
        <f>#REF!</f>
        <v>#REF!</v>
      </c>
      <c r="F55" s="350" t="e">
        <f>#REF!</f>
        <v>#REF!</v>
      </c>
      <c r="G55" s="350" t="e">
        <f>#REF!</f>
        <v>#REF!</v>
      </c>
      <c r="H55" s="350" t="e">
        <f>#REF!</f>
        <v>#REF!</v>
      </c>
      <c r="I55" s="350" t="e">
        <f>#REF!</f>
        <v>#REF!</v>
      </c>
      <c r="J55" s="350" t="e">
        <f>#REF!</f>
        <v>#REF!</v>
      </c>
      <c r="K55" s="350" t="e">
        <f>#REF!</f>
        <v>#REF!</v>
      </c>
      <c r="L55" s="350" t="e">
        <f>#REF!</f>
        <v>#REF!</v>
      </c>
      <c r="M55" s="350" t="e">
        <f>#REF!</f>
        <v>#REF!</v>
      </c>
      <c r="N55" s="350" t="e">
        <f>#REF!</f>
        <v>#REF!</v>
      </c>
      <c r="O55" s="350" t="e">
        <f>#REF!</f>
        <v>#REF!</v>
      </c>
      <c r="P55" s="350" t="e">
        <f>#REF!</f>
        <v>#REF!</v>
      </c>
      <c r="Q55" s="350" t="e">
        <f>#REF!</f>
        <v>#REF!</v>
      </c>
      <c r="R55" s="350"/>
      <c r="S55" s="350"/>
      <c r="T55" s="350" t="e">
        <f>#REF!</f>
        <v>#REF!</v>
      </c>
      <c r="U55" s="350"/>
      <c r="V55" s="350"/>
      <c r="W55" s="350" t="e">
        <f>#REF!</f>
        <v>#REF!</v>
      </c>
      <c r="X55" s="350"/>
      <c r="Y55" s="350"/>
      <c r="Z55" s="350" t="e">
        <f>#REF!</f>
        <v>#REF!</v>
      </c>
      <c r="AA55" s="350"/>
      <c r="AB55" s="350"/>
      <c r="AC55" s="350" t="e">
        <f>#REF!</f>
        <v>#REF!</v>
      </c>
      <c r="AD55" s="350"/>
      <c r="AE55" s="350"/>
      <c r="AF55" s="350" t="e">
        <f>#REF!</f>
        <v>#REF!</v>
      </c>
      <c r="AG55" s="350"/>
      <c r="AH55" s="350"/>
      <c r="AI55" s="350" t="e">
        <f>#REF!</f>
        <v>#REF!</v>
      </c>
      <c r="AJ55" s="350"/>
      <c r="AK55" s="350"/>
      <c r="AL55" s="350" t="e">
        <f>#REF!</f>
        <v>#REF!</v>
      </c>
      <c r="AM55" s="350"/>
      <c r="AN55" s="350"/>
      <c r="AO55" s="353" t="e">
        <f>#REF!</f>
        <v>#REF!</v>
      </c>
      <c r="AP55" s="353" t="e">
        <f>#REF!</f>
        <v>#REF!</v>
      </c>
      <c r="AQ55" s="353" t="e">
        <f>#REF!</f>
        <v>#REF!</v>
      </c>
      <c r="AR55" s="353" t="e">
        <f>#REF!</f>
        <v>#REF!</v>
      </c>
      <c r="AS55" s="353" t="e">
        <f>#REF!</f>
        <v>#REF!</v>
      </c>
      <c r="AT55" s="353" t="e">
        <f>#REF!</f>
        <v>#REF!</v>
      </c>
      <c r="AU55" s="349"/>
      <c r="AV55" s="349"/>
      <c r="AW55" s="322"/>
      <c r="AX55" s="349"/>
      <c r="AY55" s="322"/>
      <c r="AZ55" s="351"/>
      <c r="BA55" s="322"/>
      <c r="BB55" s="349"/>
      <c r="BC55" s="349"/>
    </row>
    <row r="56" spans="1:55" s="279" customFormat="1" ht="33" hidden="1" customHeight="1" x14ac:dyDescent="0.25">
      <c r="A56" s="353" t="e">
        <f>#REF!</f>
        <v>#REF!</v>
      </c>
      <c r="B56" s="355" t="e">
        <f>#REF!</f>
        <v>#REF!</v>
      </c>
      <c r="C56" s="353" t="e">
        <f>#REF!</f>
        <v>#REF!</v>
      </c>
      <c r="D56" s="350" t="e">
        <f>#REF!</f>
        <v>#REF!</v>
      </c>
      <c r="E56" s="350" t="e">
        <f>#REF!</f>
        <v>#REF!</v>
      </c>
      <c r="F56" s="350" t="e">
        <f>#REF!</f>
        <v>#REF!</v>
      </c>
      <c r="G56" s="350" t="e">
        <f>#REF!</f>
        <v>#REF!</v>
      </c>
      <c r="H56" s="350" t="e">
        <f>#REF!</f>
        <v>#REF!</v>
      </c>
      <c r="I56" s="350" t="e">
        <f>#REF!</f>
        <v>#REF!</v>
      </c>
      <c r="J56" s="350" t="e">
        <f>#REF!</f>
        <v>#REF!</v>
      </c>
      <c r="K56" s="350" t="e">
        <f>#REF!</f>
        <v>#REF!</v>
      </c>
      <c r="L56" s="350" t="e">
        <f>#REF!</f>
        <v>#REF!</v>
      </c>
      <c r="M56" s="350" t="e">
        <f>#REF!</f>
        <v>#REF!</v>
      </c>
      <c r="N56" s="350" t="e">
        <f>#REF!</f>
        <v>#REF!</v>
      </c>
      <c r="O56" s="350" t="e">
        <f>#REF!</f>
        <v>#REF!</v>
      </c>
      <c r="P56" s="350" t="e">
        <f>#REF!</f>
        <v>#REF!</v>
      </c>
      <c r="Q56" s="350" t="e">
        <f>#REF!</f>
        <v>#REF!</v>
      </c>
      <c r="R56" s="350"/>
      <c r="S56" s="350"/>
      <c r="T56" s="350" t="e">
        <f>#REF!</f>
        <v>#REF!</v>
      </c>
      <c r="U56" s="350"/>
      <c r="V56" s="350"/>
      <c r="W56" s="350" t="e">
        <f>#REF!</f>
        <v>#REF!</v>
      </c>
      <c r="X56" s="350"/>
      <c r="Y56" s="350"/>
      <c r="Z56" s="350" t="e">
        <f>#REF!</f>
        <v>#REF!</v>
      </c>
      <c r="AA56" s="350"/>
      <c r="AB56" s="350"/>
      <c r="AC56" s="350" t="e">
        <f>#REF!</f>
        <v>#REF!</v>
      </c>
      <c r="AD56" s="350"/>
      <c r="AE56" s="350"/>
      <c r="AF56" s="350" t="e">
        <f>#REF!</f>
        <v>#REF!</v>
      </c>
      <c r="AG56" s="350"/>
      <c r="AH56" s="350"/>
      <c r="AI56" s="350" t="e">
        <f>#REF!</f>
        <v>#REF!</v>
      </c>
      <c r="AJ56" s="350"/>
      <c r="AK56" s="350"/>
      <c r="AL56" s="350" t="e">
        <f>#REF!</f>
        <v>#REF!</v>
      </c>
      <c r="AM56" s="350"/>
      <c r="AN56" s="350"/>
      <c r="AO56" s="353" t="e">
        <f>#REF!</f>
        <v>#REF!</v>
      </c>
      <c r="AP56" s="353" t="e">
        <f>#REF!</f>
        <v>#REF!</v>
      </c>
      <c r="AQ56" s="353" t="e">
        <f>#REF!</f>
        <v>#REF!</v>
      </c>
      <c r="AR56" s="353" t="e">
        <f>#REF!</f>
        <v>#REF!</v>
      </c>
      <c r="AS56" s="353" t="e">
        <f>#REF!</f>
        <v>#REF!</v>
      </c>
      <c r="AT56" s="353" t="e">
        <f>#REF!</f>
        <v>#REF!</v>
      </c>
      <c r="AU56" s="349"/>
      <c r="AV56" s="349"/>
      <c r="AW56" s="322"/>
      <c r="AX56" s="349"/>
      <c r="AY56" s="322"/>
      <c r="AZ56" s="351"/>
      <c r="BA56" s="322"/>
      <c r="BB56" s="349"/>
      <c r="BC56" s="349"/>
    </row>
    <row r="57" spans="1:55" s="279" customFormat="1" ht="53.25" hidden="1" customHeight="1" x14ac:dyDescent="0.25">
      <c r="A57" s="353" t="e">
        <f>#REF!</f>
        <v>#REF!</v>
      </c>
      <c r="B57" s="355" t="e">
        <f>#REF!</f>
        <v>#REF!</v>
      </c>
      <c r="C57" s="353" t="e">
        <f>#REF!</f>
        <v>#REF!</v>
      </c>
      <c r="D57" s="350" t="e">
        <f>#REF!</f>
        <v>#REF!</v>
      </c>
      <c r="E57" s="350" t="e">
        <f>#REF!</f>
        <v>#REF!</v>
      </c>
      <c r="F57" s="350" t="e">
        <f>#REF!</f>
        <v>#REF!</v>
      </c>
      <c r="G57" s="350" t="e">
        <f>#REF!</f>
        <v>#REF!</v>
      </c>
      <c r="H57" s="350" t="e">
        <f>#REF!</f>
        <v>#REF!</v>
      </c>
      <c r="I57" s="350" t="e">
        <f>#REF!</f>
        <v>#REF!</v>
      </c>
      <c r="J57" s="350" t="e">
        <f>#REF!</f>
        <v>#REF!</v>
      </c>
      <c r="K57" s="350" t="e">
        <f>#REF!</f>
        <v>#REF!</v>
      </c>
      <c r="L57" s="350" t="e">
        <f>#REF!</f>
        <v>#REF!</v>
      </c>
      <c r="M57" s="350" t="e">
        <f>#REF!</f>
        <v>#REF!</v>
      </c>
      <c r="N57" s="350" t="e">
        <f>#REF!</f>
        <v>#REF!</v>
      </c>
      <c r="O57" s="350" t="e">
        <f>#REF!</f>
        <v>#REF!</v>
      </c>
      <c r="P57" s="350" t="e">
        <f>#REF!</f>
        <v>#REF!</v>
      </c>
      <c r="Q57" s="350" t="e">
        <f>#REF!</f>
        <v>#REF!</v>
      </c>
      <c r="R57" s="350"/>
      <c r="S57" s="350"/>
      <c r="T57" s="350" t="e">
        <f>#REF!</f>
        <v>#REF!</v>
      </c>
      <c r="U57" s="350"/>
      <c r="V57" s="350"/>
      <c r="W57" s="350" t="e">
        <f>#REF!</f>
        <v>#REF!</v>
      </c>
      <c r="X57" s="350"/>
      <c r="Y57" s="350"/>
      <c r="Z57" s="350" t="e">
        <f>#REF!</f>
        <v>#REF!</v>
      </c>
      <c r="AA57" s="350"/>
      <c r="AB57" s="350"/>
      <c r="AC57" s="350" t="e">
        <f>#REF!</f>
        <v>#REF!</v>
      </c>
      <c r="AD57" s="350"/>
      <c r="AE57" s="350"/>
      <c r="AF57" s="350" t="e">
        <f>#REF!</f>
        <v>#REF!</v>
      </c>
      <c r="AG57" s="350"/>
      <c r="AH57" s="350"/>
      <c r="AI57" s="350" t="e">
        <f>#REF!</f>
        <v>#REF!</v>
      </c>
      <c r="AJ57" s="350"/>
      <c r="AK57" s="350"/>
      <c r="AL57" s="350" t="e">
        <f>#REF!</f>
        <v>#REF!</v>
      </c>
      <c r="AM57" s="350"/>
      <c r="AN57" s="350"/>
      <c r="AO57" s="353" t="e">
        <f>#REF!</f>
        <v>#REF!</v>
      </c>
      <c r="AP57" s="353" t="e">
        <f>#REF!</f>
        <v>#REF!</v>
      </c>
      <c r="AQ57" s="353" t="e">
        <f>#REF!</f>
        <v>#REF!</v>
      </c>
      <c r="AR57" s="353" t="e">
        <f>#REF!</f>
        <v>#REF!</v>
      </c>
      <c r="AS57" s="353" t="e">
        <f>#REF!</f>
        <v>#REF!</v>
      </c>
      <c r="AT57" s="353" t="e">
        <f>#REF!</f>
        <v>#REF!</v>
      </c>
      <c r="AU57" s="349"/>
      <c r="AV57" s="349"/>
      <c r="AW57" s="322"/>
      <c r="AX57" s="349"/>
      <c r="AY57" s="322"/>
      <c r="AZ57" s="351"/>
      <c r="BA57" s="322"/>
      <c r="BB57" s="349"/>
      <c r="BC57" s="349"/>
    </row>
    <row r="58" spans="1:55" s="281" customFormat="1" ht="32.25" hidden="1" customHeight="1" x14ac:dyDescent="0.25">
      <c r="A58" s="337" t="s">
        <v>48</v>
      </c>
      <c r="B58" s="317" t="str">
        <f t="shared" ref="B58:AT58" si="24">B511</f>
        <v>HUYỆN ĐIỆN BIÊN</v>
      </c>
      <c r="C58" s="317">
        <f t="shared" si="24"/>
        <v>0</v>
      </c>
      <c r="D58" s="350">
        <f t="shared" si="24"/>
        <v>47000</v>
      </c>
      <c r="E58" s="350">
        <f t="shared" si="24"/>
        <v>47000</v>
      </c>
      <c r="F58" s="350">
        <f t="shared" si="24"/>
        <v>0</v>
      </c>
      <c r="G58" s="350">
        <f t="shared" si="24"/>
        <v>0</v>
      </c>
      <c r="H58" s="350">
        <f t="shared" si="24"/>
        <v>47000</v>
      </c>
      <c r="I58" s="350">
        <f t="shared" si="24"/>
        <v>47000</v>
      </c>
      <c r="J58" s="350">
        <f t="shared" si="24"/>
        <v>0</v>
      </c>
      <c r="K58" s="350">
        <f t="shared" si="24"/>
        <v>47000</v>
      </c>
      <c r="L58" s="350">
        <f t="shared" si="24"/>
        <v>47000</v>
      </c>
      <c r="M58" s="350">
        <f t="shared" si="24"/>
        <v>0</v>
      </c>
      <c r="N58" s="350">
        <f t="shared" si="24"/>
        <v>0</v>
      </c>
      <c r="O58" s="350">
        <f t="shared" si="24"/>
        <v>0</v>
      </c>
      <c r="P58" s="350">
        <f t="shared" si="24"/>
        <v>0</v>
      </c>
      <c r="Q58" s="350">
        <f t="shared" si="24"/>
        <v>32900</v>
      </c>
      <c r="R58" s="350"/>
      <c r="S58" s="350"/>
      <c r="T58" s="350">
        <f t="shared" si="24"/>
        <v>0</v>
      </c>
      <c r="U58" s="350"/>
      <c r="V58" s="350"/>
      <c r="W58" s="350" t="e">
        <f t="shared" si="24"/>
        <v>#REF!</v>
      </c>
      <c r="X58" s="350"/>
      <c r="Y58" s="350"/>
      <c r="Z58" s="350" t="e">
        <f t="shared" si="24"/>
        <v>#REF!</v>
      </c>
      <c r="AA58" s="350"/>
      <c r="AB58" s="350"/>
      <c r="AC58" s="350" t="e">
        <f t="shared" si="24"/>
        <v>#REF!</v>
      </c>
      <c r="AD58" s="350"/>
      <c r="AE58" s="350"/>
      <c r="AF58" s="350" t="e">
        <f t="shared" si="24"/>
        <v>#REF!</v>
      </c>
      <c r="AG58" s="350"/>
      <c r="AH58" s="350"/>
      <c r="AI58" s="350" t="e">
        <f t="shared" si="24"/>
        <v>#REF!</v>
      </c>
      <c r="AJ58" s="350"/>
      <c r="AK58" s="350"/>
      <c r="AL58" s="350" t="e">
        <f t="shared" si="24"/>
        <v>#REF!</v>
      </c>
      <c r="AM58" s="350"/>
      <c r="AN58" s="350"/>
      <c r="AO58" s="350" t="e">
        <f t="shared" si="24"/>
        <v>#REF!</v>
      </c>
      <c r="AP58" s="350" t="e">
        <f t="shared" si="24"/>
        <v>#REF!</v>
      </c>
      <c r="AQ58" s="350" t="e">
        <f t="shared" si="24"/>
        <v>#REF!</v>
      </c>
      <c r="AR58" s="350" t="e">
        <f t="shared" si="24"/>
        <v>#REF!</v>
      </c>
      <c r="AS58" s="350" t="e">
        <f t="shared" si="24"/>
        <v>#REF!</v>
      </c>
      <c r="AT58" s="350" t="e">
        <f t="shared" si="24"/>
        <v>#REF!</v>
      </c>
      <c r="AU58" s="349"/>
      <c r="AV58" s="358"/>
      <c r="AW58" s="313"/>
      <c r="AX58" s="358"/>
      <c r="AY58" s="313"/>
      <c r="AZ58" s="313"/>
      <c r="BA58" s="313"/>
      <c r="BB58" s="358"/>
      <c r="BC58" s="358"/>
    </row>
    <row r="59" spans="1:55" s="279" customFormat="1" ht="33.75" hidden="1" customHeight="1" x14ac:dyDescent="0.25">
      <c r="A59" s="337" t="s">
        <v>79</v>
      </c>
      <c r="B59" s="347" t="s">
        <v>865</v>
      </c>
      <c r="C59" s="317"/>
      <c r="D59" s="350" t="e">
        <f>D79+D84+D100+D107+D114+D104</f>
        <v>#REF!</v>
      </c>
      <c r="E59" s="350" t="e">
        <f t="shared" ref="E59:AI59" si="25">E79+E84+E100+E107+E114+E104</f>
        <v>#REF!</v>
      </c>
      <c r="F59" s="350" t="e">
        <f t="shared" si="25"/>
        <v>#REF!</v>
      </c>
      <c r="G59" s="350" t="e">
        <f t="shared" si="25"/>
        <v>#REF!</v>
      </c>
      <c r="H59" s="350" t="e">
        <f t="shared" si="25"/>
        <v>#REF!</v>
      </c>
      <c r="I59" s="350" t="e">
        <f t="shared" si="25"/>
        <v>#REF!</v>
      </c>
      <c r="J59" s="350" t="e">
        <f t="shared" si="25"/>
        <v>#REF!</v>
      </c>
      <c r="K59" s="350" t="e">
        <f t="shared" si="25"/>
        <v>#REF!</v>
      </c>
      <c r="L59" s="350" t="e">
        <f t="shared" si="25"/>
        <v>#REF!</v>
      </c>
      <c r="M59" s="350" t="e">
        <f t="shared" si="25"/>
        <v>#REF!</v>
      </c>
      <c r="N59" s="350" t="e">
        <f t="shared" si="25"/>
        <v>#REF!</v>
      </c>
      <c r="O59" s="350" t="e">
        <f t="shared" si="25"/>
        <v>#REF!</v>
      </c>
      <c r="P59" s="350" t="e">
        <f t="shared" si="25"/>
        <v>#REF!</v>
      </c>
      <c r="Q59" s="350" t="e">
        <f t="shared" si="25"/>
        <v>#REF!</v>
      </c>
      <c r="R59" s="350"/>
      <c r="S59" s="350"/>
      <c r="T59" s="350" t="e">
        <f t="shared" si="25"/>
        <v>#REF!</v>
      </c>
      <c r="U59" s="350"/>
      <c r="V59" s="350"/>
      <c r="W59" s="350" t="e">
        <f t="shared" si="25"/>
        <v>#REF!</v>
      </c>
      <c r="X59" s="350"/>
      <c r="Y59" s="350"/>
      <c r="Z59" s="350" t="e">
        <f t="shared" si="25"/>
        <v>#REF!</v>
      </c>
      <c r="AA59" s="350"/>
      <c r="AB59" s="350"/>
      <c r="AC59" s="350" t="e">
        <f t="shared" si="25"/>
        <v>#REF!</v>
      </c>
      <c r="AD59" s="350"/>
      <c r="AE59" s="350"/>
      <c r="AF59" s="350" t="e">
        <f t="shared" si="25"/>
        <v>#REF!</v>
      </c>
      <c r="AG59" s="350"/>
      <c r="AH59" s="350"/>
      <c r="AI59" s="350" t="e">
        <f t="shared" si="25"/>
        <v>#REF!</v>
      </c>
      <c r="AJ59" s="350"/>
      <c r="AK59" s="350"/>
      <c r="AL59" s="350" t="e">
        <f t="shared" ref="AL59:AT59" si="26">AL79+AL84+AL100+AL107+AL114</f>
        <v>#REF!</v>
      </c>
      <c r="AM59" s="350"/>
      <c r="AN59" s="350"/>
      <c r="AO59" s="350" t="e">
        <f t="shared" si="26"/>
        <v>#REF!</v>
      </c>
      <c r="AP59" s="350" t="e">
        <f t="shared" si="26"/>
        <v>#REF!</v>
      </c>
      <c r="AQ59" s="350" t="e">
        <f t="shared" si="26"/>
        <v>#REF!</v>
      </c>
      <c r="AR59" s="350" t="e">
        <f t="shared" si="26"/>
        <v>#REF!</v>
      </c>
      <c r="AS59" s="350" t="e">
        <f t="shared" si="26"/>
        <v>#REF!</v>
      </c>
      <c r="AT59" s="350" t="e">
        <f t="shared" si="26"/>
        <v>#REF!</v>
      </c>
      <c r="AU59" s="349"/>
      <c r="AV59" s="349"/>
      <c r="AW59" s="322"/>
      <c r="AX59" s="349"/>
      <c r="AY59" s="322"/>
      <c r="AZ59" s="351"/>
      <c r="BA59" s="322"/>
      <c r="BB59" s="349"/>
      <c r="BC59" s="349"/>
    </row>
    <row r="60" spans="1:55" s="280" customFormat="1" ht="21" hidden="1" customHeight="1" x14ac:dyDescent="0.25">
      <c r="A60" s="330">
        <v>1</v>
      </c>
      <c r="B60" s="319" t="s">
        <v>858</v>
      </c>
      <c r="C60" s="302"/>
      <c r="D60" s="344" t="e">
        <f t="shared" ref="D60:AI60" si="27">D80+D85+D115</f>
        <v>#REF!</v>
      </c>
      <c r="E60" s="344" t="e">
        <f t="shared" si="27"/>
        <v>#REF!</v>
      </c>
      <c r="F60" s="344" t="e">
        <f t="shared" si="27"/>
        <v>#REF!</v>
      </c>
      <c r="G60" s="344" t="e">
        <f t="shared" si="27"/>
        <v>#REF!</v>
      </c>
      <c r="H60" s="344" t="e">
        <f t="shared" si="27"/>
        <v>#REF!</v>
      </c>
      <c r="I60" s="344" t="e">
        <f t="shared" si="27"/>
        <v>#REF!</v>
      </c>
      <c r="J60" s="344" t="e">
        <f t="shared" si="27"/>
        <v>#REF!</v>
      </c>
      <c r="K60" s="344" t="e">
        <f t="shared" si="27"/>
        <v>#REF!</v>
      </c>
      <c r="L60" s="344" t="e">
        <f t="shared" si="27"/>
        <v>#REF!</v>
      </c>
      <c r="M60" s="344" t="e">
        <f t="shared" si="27"/>
        <v>#REF!</v>
      </c>
      <c r="N60" s="344" t="e">
        <f t="shared" si="27"/>
        <v>#REF!</v>
      </c>
      <c r="O60" s="344" t="e">
        <f t="shared" si="27"/>
        <v>#REF!</v>
      </c>
      <c r="P60" s="344" t="e">
        <f t="shared" si="27"/>
        <v>#REF!</v>
      </c>
      <c r="Q60" s="344" t="e">
        <f t="shared" si="27"/>
        <v>#REF!</v>
      </c>
      <c r="R60" s="344"/>
      <c r="S60" s="344"/>
      <c r="T60" s="344" t="e">
        <f t="shared" si="27"/>
        <v>#REF!</v>
      </c>
      <c r="U60" s="344"/>
      <c r="V60" s="344"/>
      <c r="W60" s="344" t="e">
        <f t="shared" si="27"/>
        <v>#REF!</v>
      </c>
      <c r="X60" s="344"/>
      <c r="Y60" s="344"/>
      <c r="Z60" s="344" t="e">
        <f t="shared" si="27"/>
        <v>#REF!</v>
      </c>
      <c r="AA60" s="344"/>
      <c r="AB60" s="344"/>
      <c r="AC60" s="344" t="e">
        <f t="shared" si="27"/>
        <v>#REF!</v>
      </c>
      <c r="AD60" s="344"/>
      <c r="AE60" s="344"/>
      <c r="AF60" s="344" t="e">
        <f t="shared" si="27"/>
        <v>#REF!</v>
      </c>
      <c r="AG60" s="344"/>
      <c r="AH60" s="344"/>
      <c r="AI60" s="344" t="e">
        <f t="shared" si="27"/>
        <v>#REF!</v>
      </c>
      <c r="AJ60" s="344"/>
      <c r="AK60" s="344"/>
      <c r="AL60" s="344"/>
      <c r="AM60" s="344"/>
      <c r="AN60" s="344"/>
      <c r="AO60" s="344"/>
      <c r="AP60" s="344"/>
      <c r="AQ60" s="344"/>
      <c r="AR60" s="344"/>
      <c r="AS60" s="344"/>
      <c r="AT60" s="344"/>
      <c r="AU60" s="344"/>
      <c r="AV60" s="344"/>
      <c r="AW60" s="308"/>
      <c r="AX60" s="319"/>
      <c r="AY60" s="308"/>
      <c r="AZ60" s="342"/>
      <c r="BA60" s="308"/>
      <c r="BB60" s="319"/>
      <c r="BC60" s="319"/>
    </row>
    <row r="61" spans="1:55" s="280" customFormat="1" ht="21" hidden="1" customHeight="1" x14ac:dyDescent="0.25">
      <c r="A61" s="330">
        <v>2</v>
      </c>
      <c r="B61" s="319" t="s">
        <v>859</v>
      </c>
      <c r="C61" s="302"/>
      <c r="D61" s="344" t="e">
        <f t="shared" ref="D61:AI61" si="28">D86+D101+D109</f>
        <v>#REF!</v>
      </c>
      <c r="E61" s="344" t="e">
        <f t="shared" si="28"/>
        <v>#REF!</v>
      </c>
      <c r="F61" s="344" t="e">
        <f t="shared" si="28"/>
        <v>#REF!</v>
      </c>
      <c r="G61" s="344" t="e">
        <f t="shared" si="28"/>
        <v>#REF!</v>
      </c>
      <c r="H61" s="344" t="e">
        <f t="shared" si="28"/>
        <v>#REF!</v>
      </c>
      <c r="I61" s="344" t="e">
        <f t="shared" si="28"/>
        <v>#REF!</v>
      </c>
      <c r="J61" s="344" t="e">
        <f t="shared" si="28"/>
        <v>#REF!</v>
      </c>
      <c r="K61" s="344" t="e">
        <f t="shared" si="28"/>
        <v>#REF!</v>
      </c>
      <c r="L61" s="344" t="e">
        <f t="shared" si="28"/>
        <v>#REF!</v>
      </c>
      <c r="M61" s="344" t="e">
        <f t="shared" si="28"/>
        <v>#REF!</v>
      </c>
      <c r="N61" s="344" t="e">
        <f t="shared" si="28"/>
        <v>#REF!</v>
      </c>
      <c r="O61" s="344" t="e">
        <f t="shared" si="28"/>
        <v>#REF!</v>
      </c>
      <c r="P61" s="344" t="e">
        <f t="shared" si="28"/>
        <v>#REF!</v>
      </c>
      <c r="Q61" s="344" t="e">
        <f t="shared" si="28"/>
        <v>#REF!</v>
      </c>
      <c r="R61" s="344"/>
      <c r="S61" s="344"/>
      <c r="T61" s="344" t="e">
        <f t="shared" si="28"/>
        <v>#REF!</v>
      </c>
      <c r="U61" s="344"/>
      <c r="V61" s="344"/>
      <c r="W61" s="344" t="e">
        <f t="shared" si="28"/>
        <v>#REF!</v>
      </c>
      <c r="X61" s="344"/>
      <c r="Y61" s="344"/>
      <c r="Z61" s="344" t="e">
        <f t="shared" si="28"/>
        <v>#REF!</v>
      </c>
      <c r="AA61" s="344"/>
      <c r="AB61" s="344"/>
      <c r="AC61" s="344" t="e">
        <f t="shared" si="28"/>
        <v>#REF!</v>
      </c>
      <c r="AD61" s="344"/>
      <c r="AE61" s="344"/>
      <c r="AF61" s="344" t="e">
        <f t="shared" si="28"/>
        <v>#REF!</v>
      </c>
      <c r="AG61" s="344"/>
      <c r="AH61" s="344"/>
      <c r="AI61" s="344" t="e">
        <f t="shared" si="28"/>
        <v>#REF!</v>
      </c>
      <c r="AJ61" s="344"/>
      <c r="AK61" s="344"/>
      <c r="AL61" s="344"/>
      <c r="AM61" s="344"/>
      <c r="AN61" s="344"/>
      <c r="AO61" s="344"/>
      <c r="AP61" s="344"/>
      <c r="AQ61" s="344"/>
      <c r="AR61" s="344"/>
      <c r="AS61" s="344"/>
      <c r="AT61" s="344"/>
      <c r="AU61" s="344"/>
      <c r="AV61" s="344"/>
      <c r="AW61" s="308"/>
      <c r="AX61" s="319"/>
      <c r="AY61" s="308"/>
      <c r="AZ61" s="342"/>
      <c r="BA61" s="308"/>
      <c r="BB61" s="319"/>
      <c r="BC61" s="319"/>
    </row>
    <row r="62" spans="1:55" s="280" customFormat="1" ht="21" hidden="1" customHeight="1" x14ac:dyDescent="0.25">
      <c r="A62" s="330">
        <v>3</v>
      </c>
      <c r="B62" s="319" t="s">
        <v>861</v>
      </c>
      <c r="C62" s="302"/>
      <c r="D62" s="344" t="e">
        <f>D87+D110</f>
        <v>#REF!</v>
      </c>
      <c r="E62" s="344" t="e">
        <f>E87+E110</f>
        <v>#REF!</v>
      </c>
      <c r="F62" s="344" t="e">
        <f t="shared" ref="F62:M62" si="29">F87+F110</f>
        <v>#REF!</v>
      </c>
      <c r="G62" s="344" t="e">
        <f t="shared" si="29"/>
        <v>#REF!</v>
      </c>
      <c r="H62" s="344" t="e">
        <f t="shared" si="29"/>
        <v>#REF!</v>
      </c>
      <c r="I62" s="344" t="e">
        <f t="shared" si="29"/>
        <v>#REF!</v>
      </c>
      <c r="J62" s="344" t="e">
        <f t="shared" si="29"/>
        <v>#REF!</v>
      </c>
      <c r="K62" s="344" t="e">
        <f t="shared" si="29"/>
        <v>#REF!</v>
      </c>
      <c r="L62" s="344" t="e">
        <f t="shared" si="29"/>
        <v>#REF!</v>
      </c>
      <c r="M62" s="344" t="e">
        <f t="shared" si="29"/>
        <v>#REF!</v>
      </c>
      <c r="N62" s="344" t="e">
        <f>N87+N110</f>
        <v>#REF!</v>
      </c>
      <c r="O62" s="344" t="e">
        <f t="shared" ref="O62:AI62" si="30">O87+O110</f>
        <v>#REF!</v>
      </c>
      <c r="P62" s="344" t="e">
        <f t="shared" si="30"/>
        <v>#REF!</v>
      </c>
      <c r="Q62" s="344" t="e">
        <f t="shared" si="30"/>
        <v>#REF!</v>
      </c>
      <c r="R62" s="344"/>
      <c r="S62" s="344"/>
      <c r="T62" s="344" t="e">
        <f t="shared" si="30"/>
        <v>#REF!</v>
      </c>
      <c r="U62" s="344"/>
      <c r="V62" s="344"/>
      <c r="W62" s="344" t="e">
        <f t="shared" si="30"/>
        <v>#REF!</v>
      </c>
      <c r="X62" s="344"/>
      <c r="Y62" s="344"/>
      <c r="Z62" s="344" t="e">
        <f t="shared" si="30"/>
        <v>#REF!</v>
      </c>
      <c r="AA62" s="344"/>
      <c r="AB62" s="344"/>
      <c r="AC62" s="344" t="e">
        <f t="shared" si="30"/>
        <v>#REF!</v>
      </c>
      <c r="AD62" s="344"/>
      <c r="AE62" s="344"/>
      <c r="AF62" s="344" t="e">
        <f t="shared" si="30"/>
        <v>#REF!</v>
      </c>
      <c r="AG62" s="344"/>
      <c r="AH62" s="344"/>
      <c r="AI62" s="344" t="e">
        <f t="shared" si="30"/>
        <v>#REF!</v>
      </c>
      <c r="AJ62" s="344"/>
      <c r="AK62" s="344"/>
      <c r="AL62" s="344" t="e">
        <f>AL87</f>
        <v>#REF!</v>
      </c>
      <c r="AM62" s="344"/>
      <c r="AN62" s="344"/>
      <c r="AO62" s="344"/>
      <c r="AP62" s="344"/>
      <c r="AQ62" s="344"/>
      <c r="AR62" s="344"/>
      <c r="AS62" s="344"/>
      <c r="AT62" s="344"/>
      <c r="AU62" s="344"/>
      <c r="AV62" s="344"/>
      <c r="AW62" s="308"/>
      <c r="AX62" s="319"/>
      <c r="AY62" s="308"/>
      <c r="AZ62" s="342"/>
      <c r="BA62" s="308"/>
      <c r="BB62" s="319"/>
      <c r="BC62" s="319"/>
    </row>
    <row r="63" spans="1:55" s="280" customFormat="1" ht="21" hidden="1" customHeight="1" x14ac:dyDescent="0.25">
      <c r="A63" s="330">
        <v>4</v>
      </c>
      <c r="B63" s="319" t="s">
        <v>862</v>
      </c>
      <c r="C63" s="302"/>
      <c r="D63" s="344" t="e">
        <f>D88</f>
        <v>#REF!</v>
      </c>
      <c r="E63" s="344" t="e">
        <f t="shared" ref="E63:M63" si="31">E88</f>
        <v>#REF!</v>
      </c>
      <c r="F63" s="344" t="e">
        <f t="shared" si="31"/>
        <v>#REF!</v>
      </c>
      <c r="G63" s="344" t="e">
        <f t="shared" si="31"/>
        <v>#REF!</v>
      </c>
      <c r="H63" s="344" t="e">
        <f t="shared" si="31"/>
        <v>#REF!</v>
      </c>
      <c r="I63" s="344" t="e">
        <f t="shared" si="31"/>
        <v>#REF!</v>
      </c>
      <c r="J63" s="344" t="e">
        <f t="shared" si="31"/>
        <v>#REF!</v>
      </c>
      <c r="K63" s="344" t="e">
        <f t="shared" si="31"/>
        <v>#REF!</v>
      </c>
      <c r="L63" s="344" t="e">
        <f t="shared" si="31"/>
        <v>#REF!</v>
      </c>
      <c r="M63" s="344" t="e">
        <f t="shared" si="31"/>
        <v>#REF!</v>
      </c>
      <c r="N63" s="344" t="e">
        <f t="shared" ref="N63:AI63" si="32">N88</f>
        <v>#REF!</v>
      </c>
      <c r="O63" s="344" t="e">
        <f t="shared" si="32"/>
        <v>#REF!</v>
      </c>
      <c r="P63" s="344" t="e">
        <f t="shared" si="32"/>
        <v>#REF!</v>
      </c>
      <c r="Q63" s="344" t="e">
        <f t="shared" si="32"/>
        <v>#REF!</v>
      </c>
      <c r="R63" s="344"/>
      <c r="S63" s="344"/>
      <c r="T63" s="344" t="e">
        <f t="shared" si="32"/>
        <v>#REF!</v>
      </c>
      <c r="U63" s="344"/>
      <c r="V63" s="344"/>
      <c r="W63" s="344" t="e">
        <f t="shared" si="32"/>
        <v>#REF!</v>
      </c>
      <c r="X63" s="344"/>
      <c r="Y63" s="344"/>
      <c r="Z63" s="344" t="e">
        <f t="shared" si="32"/>
        <v>#REF!</v>
      </c>
      <c r="AA63" s="344"/>
      <c r="AB63" s="344"/>
      <c r="AC63" s="344" t="e">
        <f t="shared" si="32"/>
        <v>#REF!</v>
      </c>
      <c r="AD63" s="344"/>
      <c r="AE63" s="344"/>
      <c r="AF63" s="344" t="e">
        <f t="shared" si="32"/>
        <v>#REF!</v>
      </c>
      <c r="AG63" s="344"/>
      <c r="AH63" s="344"/>
      <c r="AI63" s="344" t="e">
        <f t="shared" si="32"/>
        <v>#REF!</v>
      </c>
      <c r="AJ63" s="344"/>
      <c r="AK63" s="344"/>
      <c r="AL63" s="344"/>
      <c r="AM63" s="344"/>
      <c r="AN63" s="344"/>
      <c r="AO63" s="344"/>
      <c r="AP63" s="344"/>
      <c r="AQ63" s="344"/>
      <c r="AR63" s="344"/>
      <c r="AS63" s="344"/>
      <c r="AT63" s="344"/>
      <c r="AU63" s="344"/>
      <c r="AV63" s="344"/>
      <c r="AW63" s="308"/>
      <c r="AX63" s="319"/>
      <c r="AY63" s="308"/>
      <c r="AZ63" s="342"/>
      <c r="BA63" s="308"/>
      <c r="BB63" s="319"/>
      <c r="BC63" s="319"/>
    </row>
    <row r="64" spans="1:55" s="280" customFormat="1" ht="21" hidden="1" customHeight="1" x14ac:dyDescent="0.25">
      <c r="A64" s="330">
        <v>5</v>
      </c>
      <c r="B64" s="319" t="s">
        <v>860</v>
      </c>
      <c r="C64" s="302"/>
      <c r="D64" s="344" t="e">
        <f>D105</f>
        <v>#REF!</v>
      </c>
      <c r="E64" s="344" t="e">
        <f t="shared" ref="E64:AI64" si="33">E105</f>
        <v>#REF!</v>
      </c>
      <c r="F64" s="344" t="e">
        <f t="shared" si="33"/>
        <v>#REF!</v>
      </c>
      <c r="G64" s="344" t="e">
        <f t="shared" si="33"/>
        <v>#REF!</v>
      </c>
      <c r="H64" s="344" t="e">
        <f t="shared" si="33"/>
        <v>#REF!</v>
      </c>
      <c r="I64" s="344" t="e">
        <f t="shared" si="33"/>
        <v>#REF!</v>
      </c>
      <c r="J64" s="344" t="e">
        <f t="shared" si="33"/>
        <v>#REF!</v>
      </c>
      <c r="K64" s="344" t="e">
        <f t="shared" si="33"/>
        <v>#REF!</v>
      </c>
      <c r="L64" s="344" t="e">
        <f t="shared" si="33"/>
        <v>#REF!</v>
      </c>
      <c r="M64" s="344" t="e">
        <f t="shared" si="33"/>
        <v>#REF!</v>
      </c>
      <c r="N64" s="344" t="e">
        <f t="shared" si="33"/>
        <v>#REF!</v>
      </c>
      <c r="O64" s="344" t="e">
        <f t="shared" si="33"/>
        <v>#REF!</v>
      </c>
      <c r="P64" s="344" t="e">
        <f t="shared" si="33"/>
        <v>#REF!</v>
      </c>
      <c r="Q64" s="344" t="e">
        <f t="shared" si="33"/>
        <v>#REF!</v>
      </c>
      <c r="R64" s="344"/>
      <c r="S64" s="344"/>
      <c r="T64" s="344" t="e">
        <f t="shared" si="33"/>
        <v>#REF!</v>
      </c>
      <c r="U64" s="344"/>
      <c r="V64" s="344"/>
      <c r="W64" s="344" t="e">
        <f t="shared" si="33"/>
        <v>#REF!</v>
      </c>
      <c r="X64" s="344"/>
      <c r="Y64" s="344"/>
      <c r="Z64" s="344" t="e">
        <f t="shared" si="33"/>
        <v>#REF!</v>
      </c>
      <c r="AA64" s="344"/>
      <c r="AB64" s="344"/>
      <c r="AC64" s="344" t="e">
        <f t="shared" si="33"/>
        <v>#REF!</v>
      </c>
      <c r="AD64" s="344"/>
      <c r="AE64" s="344"/>
      <c r="AF64" s="344" t="e">
        <f t="shared" si="33"/>
        <v>#REF!</v>
      </c>
      <c r="AG64" s="344"/>
      <c r="AH64" s="344"/>
      <c r="AI64" s="344" t="e">
        <f t="shared" si="33"/>
        <v>#REF!</v>
      </c>
      <c r="AJ64" s="344"/>
      <c r="AK64" s="344"/>
      <c r="AL64" s="344"/>
      <c r="AM64" s="344"/>
      <c r="AN64" s="344"/>
      <c r="AO64" s="344"/>
      <c r="AP64" s="344"/>
      <c r="AQ64" s="344"/>
      <c r="AR64" s="344"/>
      <c r="AS64" s="344"/>
      <c r="AT64" s="344"/>
      <c r="AU64" s="344"/>
      <c r="AV64" s="344"/>
      <c r="AW64" s="308"/>
      <c r="AX64" s="319"/>
      <c r="AY64" s="308"/>
      <c r="AZ64" s="342"/>
      <c r="BA64" s="308"/>
      <c r="BB64" s="319"/>
      <c r="BC64" s="319"/>
    </row>
    <row r="65" spans="1:55" s="279" customFormat="1" ht="21" hidden="1" customHeight="1" x14ac:dyDescent="0.25">
      <c r="A65" s="337" t="s">
        <v>93</v>
      </c>
      <c r="B65" s="349" t="s">
        <v>821</v>
      </c>
      <c r="C65" s="317"/>
      <c r="D65" s="350" t="e">
        <f t="shared" ref="D65:AI65" si="34">D76+D81+D89+D111+D112+D102+D77</f>
        <v>#REF!</v>
      </c>
      <c r="E65" s="350" t="e">
        <f t="shared" si="34"/>
        <v>#REF!</v>
      </c>
      <c r="F65" s="350" t="e">
        <f t="shared" si="34"/>
        <v>#REF!</v>
      </c>
      <c r="G65" s="350" t="e">
        <f t="shared" si="34"/>
        <v>#REF!</v>
      </c>
      <c r="H65" s="350" t="e">
        <f t="shared" si="34"/>
        <v>#REF!</v>
      </c>
      <c r="I65" s="350" t="e">
        <f t="shared" si="34"/>
        <v>#REF!</v>
      </c>
      <c r="J65" s="350" t="e">
        <f t="shared" si="34"/>
        <v>#REF!</v>
      </c>
      <c r="K65" s="350" t="e">
        <f t="shared" si="34"/>
        <v>#REF!</v>
      </c>
      <c r="L65" s="350" t="e">
        <f t="shared" si="34"/>
        <v>#REF!</v>
      </c>
      <c r="M65" s="350" t="e">
        <f t="shared" si="34"/>
        <v>#REF!</v>
      </c>
      <c r="N65" s="350" t="e">
        <f t="shared" si="34"/>
        <v>#REF!</v>
      </c>
      <c r="O65" s="350" t="e">
        <f t="shared" si="34"/>
        <v>#REF!</v>
      </c>
      <c r="P65" s="350" t="e">
        <f t="shared" si="34"/>
        <v>#REF!</v>
      </c>
      <c r="Q65" s="350" t="e">
        <f t="shared" si="34"/>
        <v>#REF!</v>
      </c>
      <c r="R65" s="350"/>
      <c r="S65" s="350"/>
      <c r="T65" s="350" t="e">
        <f t="shared" si="34"/>
        <v>#REF!</v>
      </c>
      <c r="U65" s="350"/>
      <c r="V65" s="350"/>
      <c r="W65" s="350" t="e">
        <f t="shared" si="34"/>
        <v>#REF!</v>
      </c>
      <c r="X65" s="350"/>
      <c r="Y65" s="350"/>
      <c r="Z65" s="350" t="e">
        <f t="shared" si="34"/>
        <v>#REF!</v>
      </c>
      <c r="AA65" s="350"/>
      <c r="AB65" s="350"/>
      <c r="AC65" s="350" t="e">
        <f t="shared" si="34"/>
        <v>#REF!</v>
      </c>
      <c r="AD65" s="350"/>
      <c r="AE65" s="350"/>
      <c r="AF65" s="350" t="e">
        <f t="shared" si="34"/>
        <v>#REF!</v>
      </c>
      <c r="AG65" s="350"/>
      <c r="AH65" s="350"/>
      <c r="AI65" s="350" t="e">
        <f t="shared" si="34"/>
        <v>#REF!</v>
      </c>
      <c r="AJ65" s="350"/>
      <c r="AK65" s="350"/>
      <c r="AL65" s="350" t="e">
        <f t="shared" ref="AL65:AU65" si="35">AL76+AL81+AL89+AL111+AL112</f>
        <v>#REF!</v>
      </c>
      <c r="AM65" s="350"/>
      <c r="AN65" s="350"/>
      <c r="AO65" s="350" t="e">
        <f t="shared" si="35"/>
        <v>#REF!</v>
      </c>
      <c r="AP65" s="350" t="e">
        <f t="shared" si="35"/>
        <v>#REF!</v>
      </c>
      <c r="AQ65" s="350" t="e">
        <f t="shared" si="35"/>
        <v>#REF!</v>
      </c>
      <c r="AR65" s="350" t="e">
        <f t="shared" si="35"/>
        <v>#REF!</v>
      </c>
      <c r="AS65" s="350" t="e">
        <f t="shared" si="35"/>
        <v>#REF!</v>
      </c>
      <c r="AT65" s="350" t="e">
        <f t="shared" si="35"/>
        <v>#REF!</v>
      </c>
      <c r="AU65" s="350">
        <f t="shared" si="35"/>
        <v>0</v>
      </c>
      <c r="AV65" s="350"/>
      <c r="AW65" s="322"/>
      <c r="AX65" s="349"/>
      <c r="AY65" s="322"/>
      <c r="AZ65" s="351"/>
      <c r="BA65" s="322"/>
      <c r="BB65" s="349"/>
      <c r="BC65" s="349"/>
    </row>
    <row r="66" spans="1:55" s="279" customFormat="1" ht="28.5" hidden="1" customHeight="1" x14ac:dyDescent="0.25">
      <c r="A66" s="353" t="s">
        <v>866</v>
      </c>
      <c r="B66" s="347" t="s">
        <v>869</v>
      </c>
      <c r="C66" s="317"/>
      <c r="D66" s="350" t="e">
        <f>D91</f>
        <v>#REF!</v>
      </c>
      <c r="E66" s="350" t="e">
        <f t="shared" ref="E66:M66" si="36">E91</f>
        <v>#REF!</v>
      </c>
      <c r="F66" s="350" t="e">
        <f t="shared" si="36"/>
        <v>#REF!</v>
      </c>
      <c r="G66" s="350" t="e">
        <f t="shared" si="36"/>
        <v>#REF!</v>
      </c>
      <c r="H66" s="350" t="e">
        <f t="shared" si="36"/>
        <v>#REF!</v>
      </c>
      <c r="I66" s="350" t="e">
        <f t="shared" si="36"/>
        <v>#REF!</v>
      </c>
      <c r="J66" s="350" t="e">
        <f t="shared" si="36"/>
        <v>#REF!</v>
      </c>
      <c r="K66" s="350" t="e">
        <f t="shared" si="36"/>
        <v>#REF!</v>
      </c>
      <c r="L66" s="350" t="e">
        <f t="shared" si="36"/>
        <v>#REF!</v>
      </c>
      <c r="M66" s="350" t="e">
        <f t="shared" si="36"/>
        <v>#REF!</v>
      </c>
      <c r="N66" s="350" t="e">
        <f>N91</f>
        <v>#REF!</v>
      </c>
      <c r="O66" s="350" t="e">
        <f t="shared" ref="O66:AI66" si="37">O91</f>
        <v>#REF!</v>
      </c>
      <c r="P66" s="350" t="e">
        <f t="shared" si="37"/>
        <v>#REF!</v>
      </c>
      <c r="Q66" s="350" t="e">
        <f t="shared" si="37"/>
        <v>#REF!</v>
      </c>
      <c r="R66" s="350"/>
      <c r="S66" s="350"/>
      <c r="T66" s="350" t="e">
        <f t="shared" si="37"/>
        <v>#REF!</v>
      </c>
      <c r="U66" s="350"/>
      <c r="V66" s="350"/>
      <c r="W66" s="350" t="e">
        <f t="shared" si="37"/>
        <v>#REF!</v>
      </c>
      <c r="X66" s="350"/>
      <c r="Y66" s="350"/>
      <c r="Z66" s="350" t="e">
        <f t="shared" si="37"/>
        <v>#REF!</v>
      </c>
      <c r="AA66" s="350"/>
      <c r="AB66" s="350"/>
      <c r="AC66" s="350" t="e">
        <f t="shared" si="37"/>
        <v>#REF!</v>
      </c>
      <c r="AD66" s="350"/>
      <c r="AE66" s="350"/>
      <c r="AF66" s="350" t="e">
        <f t="shared" si="37"/>
        <v>#REF!</v>
      </c>
      <c r="AG66" s="350"/>
      <c r="AH66" s="350"/>
      <c r="AI66" s="350" t="e">
        <f t="shared" si="37"/>
        <v>#REF!</v>
      </c>
      <c r="AJ66" s="350"/>
      <c r="AK66" s="350"/>
      <c r="AL66" s="350"/>
      <c r="AM66" s="350"/>
      <c r="AN66" s="350"/>
      <c r="AO66" s="350"/>
      <c r="AP66" s="350"/>
      <c r="AQ66" s="350"/>
      <c r="AR66" s="350"/>
      <c r="AS66" s="350"/>
      <c r="AT66" s="350"/>
      <c r="AU66" s="349"/>
      <c r="AV66" s="349"/>
      <c r="AW66" s="322"/>
      <c r="AX66" s="349"/>
      <c r="AY66" s="322"/>
      <c r="AZ66" s="351"/>
      <c r="BA66" s="322"/>
      <c r="BB66" s="349"/>
      <c r="BC66" s="349"/>
    </row>
    <row r="67" spans="1:55" s="280" customFormat="1" ht="21" hidden="1" customHeight="1" x14ac:dyDescent="0.25">
      <c r="A67" s="330">
        <v>1</v>
      </c>
      <c r="B67" s="319" t="e">
        <f t="shared" ref="B67:B73" si="38">B92</f>
        <v>#REF!</v>
      </c>
      <c r="C67" s="319" t="e">
        <f t="shared" ref="C67:AL67" si="39">C92</f>
        <v>#REF!</v>
      </c>
      <c r="D67" s="344" t="e">
        <f t="shared" si="39"/>
        <v>#REF!</v>
      </c>
      <c r="E67" s="344" t="e">
        <f t="shared" si="39"/>
        <v>#REF!</v>
      </c>
      <c r="F67" s="344" t="e">
        <f t="shared" si="39"/>
        <v>#REF!</v>
      </c>
      <c r="G67" s="344" t="e">
        <f t="shared" si="39"/>
        <v>#REF!</v>
      </c>
      <c r="H67" s="344" t="e">
        <f t="shared" si="39"/>
        <v>#REF!</v>
      </c>
      <c r="I67" s="344" t="e">
        <f t="shared" si="39"/>
        <v>#REF!</v>
      </c>
      <c r="J67" s="344" t="e">
        <f t="shared" si="39"/>
        <v>#REF!</v>
      </c>
      <c r="K67" s="344" t="e">
        <f t="shared" si="39"/>
        <v>#REF!</v>
      </c>
      <c r="L67" s="344" t="e">
        <f t="shared" si="39"/>
        <v>#REF!</v>
      </c>
      <c r="M67" s="344" t="e">
        <f t="shared" si="39"/>
        <v>#REF!</v>
      </c>
      <c r="N67" s="344" t="e">
        <f t="shared" si="39"/>
        <v>#REF!</v>
      </c>
      <c r="O67" s="344" t="e">
        <f t="shared" si="39"/>
        <v>#REF!</v>
      </c>
      <c r="P67" s="344" t="e">
        <f t="shared" si="39"/>
        <v>#REF!</v>
      </c>
      <c r="Q67" s="344" t="e">
        <f t="shared" si="39"/>
        <v>#REF!</v>
      </c>
      <c r="R67" s="344"/>
      <c r="S67" s="344"/>
      <c r="T67" s="344" t="e">
        <f t="shared" si="39"/>
        <v>#REF!</v>
      </c>
      <c r="U67" s="344"/>
      <c r="V67" s="344"/>
      <c r="W67" s="344" t="e">
        <f t="shared" si="39"/>
        <v>#REF!</v>
      </c>
      <c r="X67" s="344"/>
      <c r="Y67" s="344"/>
      <c r="Z67" s="344" t="e">
        <f t="shared" si="39"/>
        <v>#REF!</v>
      </c>
      <c r="AA67" s="344"/>
      <c r="AB67" s="344"/>
      <c r="AC67" s="344" t="e">
        <f t="shared" si="39"/>
        <v>#REF!</v>
      </c>
      <c r="AD67" s="344"/>
      <c r="AE67" s="344"/>
      <c r="AF67" s="344" t="e">
        <f t="shared" si="39"/>
        <v>#REF!</v>
      </c>
      <c r="AG67" s="344"/>
      <c r="AH67" s="344"/>
      <c r="AI67" s="344" t="e">
        <f t="shared" si="39"/>
        <v>#REF!</v>
      </c>
      <c r="AJ67" s="344"/>
      <c r="AK67" s="344"/>
      <c r="AL67" s="344" t="e">
        <f t="shared" si="39"/>
        <v>#REF!</v>
      </c>
      <c r="AM67" s="344"/>
      <c r="AN67" s="344"/>
      <c r="AO67" s="344"/>
      <c r="AP67" s="344"/>
      <c r="AQ67" s="344"/>
      <c r="AR67" s="344"/>
      <c r="AS67" s="344"/>
      <c r="AT67" s="344"/>
      <c r="AU67" s="319"/>
      <c r="AV67" s="319"/>
      <c r="AW67" s="308"/>
      <c r="AX67" s="319"/>
      <c r="AY67" s="308"/>
      <c r="AZ67" s="342"/>
      <c r="BA67" s="308"/>
      <c r="BB67" s="319"/>
      <c r="BC67" s="319"/>
    </row>
    <row r="68" spans="1:55" s="280" customFormat="1" ht="21" hidden="1" customHeight="1" x14ac:dyDescent="0.25">
      <c r="A68" s="330">
        <v>2</v>
      </c>
      <c r="B68" s="319" t="e">
        <f t="shared" si="38"/>
        <v>#REF!</v>
      </c>
      <c r="C68" s="319" t="e">
        <f t="shared" ref="C68:AI68" si="40">C93</f>
        <v>#REF!</v>
      </c>
      <c r="D68" s="344" t="e">
        <f t="shared" si="40"/>
        <v>#REF!</v>
      </c>
      <c r="E68" s="344" t="e">
        <f t="shared" si="40"/>
        <v>#REF!</v>
      </c>
      <c r="F68" s="344" t="e">
        <f t="shared" si="40"/>
        <v>#REF!</v>
      </c>
      <c r="G68" s="344" t="e">
        <f t="shared" si="40"/>
        <v>#REF!</v>
      </c>
      <c r="H68" s="344" t="e">
        <f t="shared" si="40"/>
        <v>#REF!</v>
      </c>
      <c r="I68" s="344" t="e">
        <f t="shared" si="40"/>
        <v>#REF!</v>
      </c>
      <c r="J68" s="344" t="e">
        <f t="shared" si="40"/>
        <v>#REF!</v>
      </c>
      <c r="K68" s="344" t="e">
        <f t="shared" si="40"/>
        <v>#REF!</v>
      </c>
      <c r="L68" s="344" t="e">
        <f t="shared" si="40"/>
        <v>#REF!</v>
      </c>
      <c r="M68" s="344" t="e">
        <f t="shared" si="40"/>
        <v>#REF!</v>
      </c>
      <c r="N68" s="344" t="e">
        <f t="shared" si="40"/>
        <v>#REF!</v>
      </c>
      <c r="O68" s="344" t="e">
        <f t="shared" si="40"/>
        <v>#REF!</v>
      </c>
      <c r="P68" s="344" t="e">
        <f t="shared" si="40"/>
        <v>#REF!</v>
      </c>
      <c r="Q68" s="344" t="e">
        <f t="shared" si="40"/>
        <v>#REF!</v>
      </c>
      <c r="R68" s="344"/>
      <c r="S68" s="344"/>
      <c r="T68" s="344" t="e">
        <f t="shared" si="40"/>
        <v>#REF!</v>
      </c>
      <c r="U68" s="344"/>
      <c r="V68" s="344"/>
      <c r="W68" s="344" t="e">
        <f t="shared" si="40"/>
        <v>#REF!</v>
      </c>
      <c r="X68" s="344"/>
      <c r="Y68" s="344"/>
      <c r="Z68" s="344" t="e">
        <f t="shared" si="40"/>
        <v>#REF!</v>
      </c>
      <c r="AA68" s="344"/>
      <c r="AB68" s="344"/>
      <c r="AC68" s="344" t="e">
        <f t="shared" si="40"/>
        <v>#REF!</v>
      </c>
      <c r="AD68" s="344"/>
      <c r="AE68" s="344"/>
      <c r="AF68" s="344" t="e">
        <f t="shared" si="40"/>
        <v>#REF!</v>
      </c>
      <c r="AG68" s="344"/>
      <c r="AH68" s="344"/>
      <c r="AI68" s="344" t="e">
        <f t="shared" si="40"/>
        <v>#REF!</v>
      </c>
      <c r="AJ68" s="344"/>
      <c r="AK68" s="344"/>
      <c r="AL68" s="344"/>
      <c r="AM68" s="344"/>
      <c r="AN68" s="344"/>
      <c r="AO68" s="344"/>
      <c r="AP68" s="344"/>
      <c r="AQ68" s="344"/>
      <c r="AR68" s="344"/>
      <c r="AS68" s="344"/>
      <c r="AT68" s="344"/>
      <c r="AU68" s="319"/>
      <c r="AV68" s="319"/>
      <c r="AW68" s="308"/>
      <c r="AX68" s="319"/>
      <c r="AY68" s="308"/>
      <c r="AZ68" s="342"/>
      <c r="BA68" s="308"/>
      <c r="BB68" s="319"/>
      <c r="BC68" s="319"/>
    </row>
    <row r="69" spans="1:55" s="280" customFormat="1" ht="21" hidden="1" customHeight="1" x14ac:dyDescent="0.25">
      <c r="A69" s="330">
        <v>3</v>
      </c>
      <c r="B69" s="319" t="e">
        <f t="shared" si="38"/>
        <v>#REF!</v>
      </c>
      <c r="C69" s="319" t="e">
        <f t="shared" ref="C69:AI69" si="41">C94</f>
        <v>#REF!</v>
      </c>
      <c r="D69" s="344" t="e">
        <f t="shared" si="41"/>
        <v>#REF!</v>
      </c>
      <c r="E69" s="344" t="e">
        <f t="shared" si="41"/>
        <v>#REF!</v>
      </c>
      <c r="F69" s="344" t="e">
        <f t="shared" si="41"/>
        <v>#REF!</v>
      </c>
      <c r="G69" s="344" t="e">
        <f t="shared" si="41"/>
        <v>#REF!</v>
      </c>
      <c r="H69" s="344" t="e">
        <f t="shared" si="41"/>
        <v>#REF!</v>
      </c>
      <c r="I69" s="344" t="e">
        <f t="shared" si="41"/>
        <v>#REF!</v>
      </c>
      <c r="J69" s="344" t="e">
        <f t="shared" si="41"/>
        <v>#REF!</v>
      </c>
      <c r="K69" s="344" t="e">
        <f t="shared" si="41"/>
        <v>#REF!</v>
      </c>
      <c r="L69" s="344" t="e">
        <f t="shared" si="41"/>
        <v>#REF!</v>
      </c>
      <c r="M69" s="344" t="e">
        <f t="shared" si="41"/>
        <v>#REF!</v>
      </c>
      <c r="N69" s="344" t="e">
        <f t="shared" si="41"/>
        <v>#REF!</v>
      </c>
      <c r="O69" s="344" t="e">
        <f t="shared" si="41"/>
        <v>#REF!</v>
      </c>
      <c r="P69" s="344" t="e">
        <f t="shared" si="41"/>
        <v>#REF!</v>
      </c>
      <c r="Q69" s="344" t="e">
        <f t="shared" si="41"/>
        <v>#REF!</v>
      </c>
      <c r="R69" s="344"/>
      <c r="S69" s="344"/>
      <c r="T69" s="344" t="e">
        <f t="shared" si="41"/>
        <v>#REF!</v>
      </c>
      <c r="U69" s="344"/>
      <c r="V69" s="344"/>
      <c r="W69" s="344" t="e">
        <f t="shared" si="41"/>
        <v>#REF!</v>
      </c>
      <c r="X69" s="344"/>
      <c r="Y69" s="344"/>
      <c r="Z69" s="344" t="e">
        <f t="shared" si="41"/>
        <v>#REF!</v>
      </c>
      <c r="AA69" s="344"/>
      <c r="AB69" s="344"/>
      <c r="AC69" s="344" t="e">
        <f t="shared" si="41"/>
        <v>#REF!</v>
      </c>
      <c r="AD69" s="344"/>
      <c r="AE69" s="344"/>
      <c r="AF69" s="344" t="e">
        <f t="shared" si="41"/>
        <v>#REF!</v>
      </c>
      <c r="AG69" s="344"/>
      <c r="AH69" s="344"/>
      <c r="AI69" s="344" t="e">
        <f t="shared" si="41"/>
        <v>#REF!</v>
      </c>
      <c r="AJ69" s="344"/>
      <c r="AK69" s="344"/>
      <c r="AL69" s="344"/>
      <c r="AM69" s="344"/>
      <c r="AN69" s="344"/>
      <c r="AO69" s="344"/>
      <c r="AP69" s="344"/>
      <c r="AQ69" s="344"/>
      <c r="AR69" s="344"/>
      <c r="AS69" s="344"/>
      <c r="AT69" s="344"/>
      <c r="AU69" s="319"/>
      <c r="AV69" s="319"/>
      <c r="AW69" s="308"/>
      <c r="AX69" s="319"/>
      <c r="AY69" s="308"/>
      <c r="AZ69" s="342"/>
      <c r="BA69" s="308"/>
      <c r="BB69" s="319"/>
      <c r="BC69" s="319"/>
    </row>
    <row r="70" spans="1:55" s="280" customFormat="1" ht="21" hidden="1" customHeight="1" x14ac:dyDescent="0.25">
      <c r="A70" s="330">
        <v>4</v>
      </c>
      <c r="B70" s="319" t="e">
        <f t="shared" si="38"/>
        <v>#REF!</v>
      </c>
      <c r="C70" s="319" t="e">
        <f t="shared" ref="C70:AI70" si="42">C95</f>
        <v>#REF!</v>
      </c>
      <c r="D70" s="344" t="e">
        <f t="shared" si="42"/>
        <v>#REF!</v>
      </c>
      <c r="E70" s="344" t="e">
        <f t="shared" si="42"/>
        <v>#REF!</v>
      </c>
      <c r="F70" s="344" t="e">
        <f t="shared" si="42"/>
        <v>#REF!</v>
      </c>
      <c r="G70" s="344" t="e">
        <f t="shared" si="42"/>
        <v>#REF!</v>
      </c>
      <c r="H70" s="344" t="e">
        <f t="shared" si="42"/>
        <v>#REF!</v>
      </c>
      <c r="I70" s="344" t="e">
        <f t="shared" si="42"/>
        <v>#REF!</v>
      </c>
      <c r="J70" s="344" t="e">
        <f t="shared" si="42"/>
        <v>#REF!</v>
      </c>
      <c r="K70" s="344" t="e">
        <f t="shared" si="42"/>
        <v>#REF!</v>
      </c>
      <c r="L70" s="344" t="e">
        <f t="shared" si="42"/>
        <v>#REF!</v>
      </c>
      <c r="M70" s="344" t="e">
        <f t="shared" si="42"/>
        <v>#REF!</v>
      </c>
      <c r="N70" s="344" t="e">
        <f t="shared" si="42"/>
        <v>#REF!</v>
      </c>
      <c r="O70" s="344" t="e">
        <f t="shared" si="42"/>
        <v>#REF!</v>
      </c>
      <c r="P70" s="344" t="e">
        <f t="shared" si="42"/>
        <v>#REF!</v>
      </c>
      <c r="Q70" s="344" t="e">
        <f t="shared" si="42"/>
        <v>#REF!</v>
      </c>
      <c r="R70" s="344"/>
      <c r="S70" s="344"/>
      <c r="T70" s="344" t="e">
        <f t="shared" si="42"/>
        <v>#REF!</v>
      </c>
      <c r="U70" s="344"/>
      <c r="V70" s="344"/>
      <c r="W70" s="344" t="e">
        <f t="shared" si="42"/>
        <v>#REF!</v>
      </c>
      <c r="X70" s="344"/>
      <c r="Y70" s="344"/>
      <c r="Z70" s="344" t="e">
        <f t="shared" si="42"/>
        <v>#REF!</v>
      </c>
      <c r="AA70" s="344"/>
      <c r="AB70" s="344"/>
      <c r="AC70" s="344" t="e">
        <f t="shared" si="42"/>
        <v>#REF!</v>
      </c>
      <c r="AD70" s="344"/>
      <c r="AE70" s="344"/>
      <c r="AF70" s="344" t="e">
        <f t="shared" si="42"/>
        <v>#REF!</v>
      </c>
      <c r="AG70" s="344"/>
      <c r="AH70" s="344"/>
      <c r="AI70" s="344" t="e">
        <f t="shared" si="42"/>
        <v>#REF!</v>
      </c>
      <c r="AJ70" s="344"/>
      <c r="AK70" s="344"/>
      <c r="AL70" s="344"/>
      <c r="AM70" s="344"/>
      <c r="AN70" s="344"/>
      <c r="AO70" s="344"/>
      <c r="AP70" s="344"/>
      <c r="AQ70" s="344"/>
      <c r="AR70" s="344"/>
      <c r="AS70" s="344"/>
      <c r="AT70" s="344"/>
      <c r="AU70" s="319"/>
      <c r="AV70" s="319"/>
      <c r="AW70" s="308"/>
      <c r="AX70" s="319"/>
      <c r="AY70" s="308"/>
      <c r="AZ70" s="342"/>
      <c r="BA70" s="308"/>
      <c r="BB70" s="319"/>
      <c r="BC70" s="319"/>
    </row>
    <row r="71" spans="1:55" s="280" customFormat="1" ht="21" hidden="1" customHeight="1" x14ac:dyDescent="0.25">
      <c r="A71" s="330">
        <v>5</v>
      </c>
      <c r="B71" s="319" t="e">
        <f t="shared" si="38"/>
        <v>#REF!</v>
      </c>
      <c r="C71" s="319" t="e">
        <f t="shared" ref="C71:AI71" si="43">C96</f>
        <v>#REF!</v>
      </c>
      <c r="D71" s="344" t="e">
        <f t="shared" si="43"/>
        <v>#REF!</v>
      </c>
      <c r="E71" s="344" t="e">
        <f t="shared" si="43"/>
        <v>#REF!</v>
      </c>
      <c r="F71" s="344" t="e">
        <f t="shared" si="43"/>
        <v>#REF!</v>
      </c>
      <c r="G71" s="344" t="e">
        <f t="shared" si="43"/>
        <v>#REF!</v>
      </c>
      <c r="H71" s="344" t="e">
        <f t="shared" si="43"/>
        <v>#REF!</v>
      </c>
      <c r="I71" s="344" t="e">
        <f t="shared" si="43"/>
        <v>#REF!</v>
      </c>
      <c r="J71" s="344" t="e">
        <f t="shared" si="43"/>
        <v>#REF!</v>
      </c>
      <c r="K71" s="344" t="e">
        <f t="shared" si="43"/>
        <v>#REF!</v>
      </c>
      <c r="L71" s="344" t="e">
        <f t="shared" si="43"/>
        <v>#REF!</v>
      </c>
      <c r="M71" s="344" t="e">
        <f t="shared" si="43"/>
        <v>#REF!</v>
      </c>
      <c r="N71" s="344" t="e">
        <f t="shared" si="43"/>
        <v>#REF!</v>
      </c>
      <c r="O71" s="344" t="e">
        <f t="shared" si="43"/>
        <v>#REF!</v>
      </c>
      <c r="P71" s="344" t="e">
        <f t="shared" si="43"/>
        <v>#REF!</v>
      </c>
      <c r="Q71" s="344" t="e">
        <f t="shared" si="43"/>
        <v>#REF!</v>
      </c>
      <c r="R71" s="344"/>
      <c r="S71" s="344"/>
      <c r="T71" s="344" t="e">
        <f t="shared" si="43"/>
        <v>#REF!</v>
      </c>
      <c r="U71" s="344"/>
      <c r="V71" s="344"/>
      <c r="W71" s="344" t="e">
        <f t="shared" si="43"/>
        <v>#REF!</v>
      </c>
      <c r="X71" s="344"/>
      <c r="Y71" s="344"/>
      <c r="Z71" s="344" t="e">
        <f t="shared" si="43"/>
        <v>#REF!</v>
      </c>
      <c r="AA71" s="344"/>
      <c r="AB71" s="344"/>
      <c r="AC71" s="344" t="e">
        <f t="shared" si="43"/>
        <v>#REF!</v>
      </c>
      <c r="AD71" s="344"/>
      <c r="AE71" s="344"/>
      <c r="AF71" s="344" t="e">
        <f t="shared" si="43"/>
        <v>#REF!</v>
      </c>
      <c r="AG71" s="344"/>
      <c r="AH71" s="344"/>
      <c r="AI71" s="344" t="e">
        <f t="shared" si="43"/>
        <v>#REF!</v>
      </c>
      <c r="AJ71" s="344"/>
      <c r="AK71" s="344"/>
      <c r="AL71" s="344"/>
      <c r="AM71" s="344"/>
      <c r="AN71" s="344"/>
      <c r="AO71" s="344"/>
      <c r="AP71" s="344"/>
      <c r="AQ71" s="344"/>
      <c r="AR71" s="344"/>
      <c r="AS71" s="344"/>
      <c r="AT71" s="344"/>
      <c r="AU71" s="319"/>
      <c r="AV71" s="319"/>
      <c r="AW71" s="308"/>
      <c r="AX71" s="319"/>
      <c r="AY71" s="308"/>
      <c r="AZ71" s="342"/>
      <c r="BA71" s="308"/>
      <c r="BB71" s="319"/>
      <c r="BC71" s="319"/>
    </row>
    <row r="72" spans="1:55" s="280" customFormat="1" ht="21" hidden="1" customHeight="1" x14ac:dyDescent="0.25">
      <c r="A72" s="330">
        <v>6</v>
      </c>
      <c r="B72" s="319" t="e">
        <f t="shared" si="38"/>
        <v>#REF!</v>
      </c>
      <c r="C72" s="319" t="e">
        <f t="shared" ref="C72:AI72" si="44">C97</f>
        <v>#REF!</v>
      </c>
      <c r="D72" s="344" t="e">
        <f t="shared" si="44"/>
        <v>#REF!</v>
      </c>
      <c r="E72" s="344" t="e">
        <f t="shared" si="44"/>
        <v>#REF!</v>
      </c>
      <c r="F72" s="344" t="e">
        <f t="shared" si="44"/>
        <v>#REF!</v>
      </c>
      <c r="G72" s="344" t="e">
        <f t="shared" si="44"/>
        <v>#REF!</v>
      </c>
      <c r="H72" s="344" t="e">
        <f t="shared" si="44"/>
        <v>#REF!</v>
      </c>
      <c r="I72" s="344" t="e">
        <f t="shared" si="44"/>
        <v>#REF!</v>
      </c>
      <c r="J72" s="344" t="e">
        <f t="shared" si="44"/>
        <v>#REF!</v>
      </c>
      <c r="K72" s="344" t="e">
        <f t="shared" si="44"/>
        <v>#REF!</v>
      </c>
      <c r="L72" s="344" t="e">
        <f t="shared" si="44"/>
        <v>#REF!</v>
      </c>
      <c r="M72" s="344" t="e">
        <f t="shared" si="44"/>
        <v>#REF!</v>
      </c>
      <c r="N72" s="344" t="e">
        <f t="shared" si="44"/>
        <v>#REF!</v>
      </c>
      <c r="O72" s="344" t="e">
        <f t="shared" si="44"/>
        <v>#REF!</v>
      </c>
      <c r="P72" s="344" t="e">
        <f t="shared" si="44"/>
        <v>#REF!</v>
      </c>
      <c r="Q72" s="344" t="e">
        <f t="shared" si="44"/>
        <v>#REF!</v>
      </c>
      <c r="R72" s="344"/>
      <c r="S72" s="344"/>
      <c r="T72" s="344" t="e">
        <f t="shared" si="44"/>
        <v>#REF!</v>
      </c>
      <c r="U72" s="344"/>
      <c r="V72" s="344"/>
      <c r="W72" s="344" t="e">
        <f t="shared" si="44"/>
        <v>#REF!</v>
      </c>
      <c r="X72" s="344"/>
      <c r="Y72" s="344"/>
      <c r="Z72" s="344" t="e">
        <f t="shared" si="44"/>
        <v>#REF!</v>
      </c>
      <c r="AA72" s="344"/>
      <c r="AB72" s="344"/>
      <c r="AC72" s="344" t="e">
        <f t="shared" si="44"/>
        <v>#REF!</v>
      </c>
      <c r="AD72" s="344"/>
      <c r="AE72" s="344"/>
      <c r="AF72" s="344" t="e">
        <f t="shared" si="44"/>
        <v>#REF!</v>
      </c>
      <c r="AG72" s="344"/>
      <c r="AH72" s="344"/>
      <c r="AI72" s="344" t="e">
        <f t="shared" si="44"/>
        <v>#REF!</v>
      </c>
      <c r="AJ72" s="344"/>
      <c r="AK72" s="344"/>
      <c r="AL72" s="344"/>
      <c r="AM72" s="344"/>
      <c r="AN72" s="344"/>
      <c r="AO72" s="344"/>
      <c r="AP72" s="344"/>
      <c r="AQ72" s="344"/>
      <c r="AR72" s="344"/>
      <c r="AS72" s="344"/>
      <c r="AT72" s="344"/>
      <c r="AU72" s="319"/>
      <c r="AV72" s="319"/>
      <c r="AW72" s="308"/>
      <c r="AX72" s="319"/>
      <c r="AY72" s="308"/>
      <c r="AZ72" s="342"/>
      <c r="BA72" s="308"/>
      <c r="BB72" s="319"/>
      <c r="BC72" s="319"/>
    </row>
    <row r="73" spans="1:55" s="279" customFormat="1" ht="21" hidden="1" customHeight="1" x14ac:dyDescent="0.25">
      <c r="A73" s="353" t="s">
        <v>248</v>
      </c>
      <c r="B73" s="349" t="e">
        <f t="shared" si="38"/>
        <v>#REF!</v>
      </c>
      <c r="C73" s="349" t="e">
        <f t="shared" ref="C73:AI73" si="45">C98</f>
        <v>#REF!</v>
      </c>
      <c r="D73" s="350" t="e">
        <f t="shared" si="45"/>
        <v>#REF!</v>
      </c>
      <c r="E73" s="350" t="e">
        <f t="shared" si="45"/>
        <v>#REF!</v>
      </c>
      <c r="F73" s="350" t="e">
        <f t="shared" si="45"/>
        <v>#REF!</v>
      </c>
      <c r="G73" s="350" t="e">
        <f t="shared" si="45"/>
        <v>#REF!</v>
      </c>
      <c r="H73" s="350" t="e">
        <f t="shared" si="45"/>
        <v>#REF!</v>
      </c>
      <c r="I73" s="350" t="e">
        <f t="shared" si="45"/>
        <v>#REF!</v>
      </c>
      <c r="J73" s="350" t="e">
        <f t="shared" si="45"/>
        <v>#REF!</v>
      </c>
      <c r="K73" s="350" t="e">
        <f t="shared" si="45"/>
        <v>#REF!</v>
      </c>
      <c r="L73" s="350" t="e">
        <f t="shared" si="45"/>
        <v>#REF!</v>
      </c>
      <c r="M73" s="350" t="e">
        <f t="shared" si="45"/>
        <v>#REF!</v>
      </c>
      <c r="N73" s="350" t="e">
        <f t="shared" si="45"/>
        <v>#REF!</v>
      </c>
      <c r="O73" s="350" t="e">
        <f t="shared" si="45"/>
        <v>#REF!</v>
      </c>
      <c r="P73" s="350" t="e">
        <f t="shared" si="45"/>
        <v>#REF!</v>
      </c>
      <c r="Q73" s="350" t="e">
        <f t="shared" si="45"/>
        <v>#REF!</v>
      </c>
      <c r="R73" s="350"/>
      <c r="S73" s="350"/>
      <c r="T73" s="350" t="e">
        <f t="shared" si="45"/>
        <v>#REF!</v>
      </c>
      <c r="U73" s="350"/>
      <c r="V73" s="350"/>
      <c r="W73" s="350" t="e">
        <f t="shared" si="45"/>
        <v>#REF!</v>
      </c>
      <c r="X73" s="350"/>
      <c r="Y73" s="350"/>
      <c r="Z73" s="350" t="e">
        <f t="shared" si="45"/>
        <v>#REF!</v>
      </c>
      <c r="AA73" s="350"/>
      <c r="AB73" s="350"/>
      <c r="AC73" s="350" t="e">
        <f t="shared" si="45"/>
        <v>#REF!</v>
      </c>
      <c r="AD73" s="350"/>
      <c r="AE73" s="350"/>
      <c r="AF73" s="350" t="e">
        <f t="shared" si="45"/>
        <v>#REF!</v>
      </c>
      <c r="AG73" s="350"/>
      <c r="AH73" s="350"/>
      <c r="AI73" s="350" t="e">
        <f t="shared" si="45"/>
        <v>#REF!</v>
      </c>
      <c r="AJ73" s="350"/>
      <c r="AK73" s="350"/>
      <c r="AL73" s="350"/>
      <c r="AM73" s="350"/>
      <c r="AN73" s="350"/>
      <c r="AO73" s="350"/>
      <c r="AP73" s="350"/>
      <c r="AQ73" s="350"/>
      <c r="AR73" s="350"/>
      <c r="AS73" s="350"/>
      <c r="AT73" s="350"/>
      <c r="AU73" s="349"/>
      <c r="AV73" s="349"/>
      <c r="AW73" s="322"/>
      <c r="AX73" s="349"/>
      <c r="AY73" s="322"/>
      <c r="AZ73" s="351"/>
      <c r="BA73" s="322"/>
      <c r="BB73" s="349"/>
      <c r="BC73" s="349"/>
    </row>
    <row r="74" spans="1:55" s="280" customFormat="1" ht="33.75" hidden="1" customHeight="1" x14ac:dyDescent="0.25">
      <c r="A74" s="356" t="e">
        <f>#REF!</f>
        <v>#REF!</v>
      </c>
      <c r="B74" s="319" t="e">
        <f>#REF!</f>
        <v>#REF!</v>
      </c>
      <c r="C74" s="319" t="e">
        <f>#REF!</f>
        <v>#REF!</v>
      </c>
      <c r="D74" s="344" t="e">
        <f>#REF!</f>
        <v>#REF!</v>
      </c>
      <c r="E74" s="344" t="e">
        <f>#REF!</f>
        <v>#REF!</v>
      </c>
      <c r="F74" s="344" t="e">
        <f>#REF!</f>
        <v>#REF!</v>
      </c>
      <c r="G74" s="344" t="e">
        <f>#REF!</f>
        <v>#REF!</v>
      </c>
      <c r="H74" s="344" t="e">
        <f>#REF!</f>
        <v>#REF!</v>
      </c>
      <c r="I74" s="344" t="e">
        <f>#REF!</f>
        <v>#REF!</v>
      </c>
      <c r="J74" s="344" t="e">
        <f>#REF!</f>
        <v>#REF!</v>
      </c>
      <c r="K74" s="344" t="e">
        <f>#REF!</f>
        <v>#REF!</v>
      </c>
      <c r="L74" s="344" t="e">
        <f>#REF!</f>
        <v>#REF!</v>
      </c>
      <c r="M74" s="344" t="e">
        <f>#REF!</f>
        <v>#REF!</v>
      </c>
      <c r="N74" s="344" t="e">
        <f>#REF!</f>
        <v>#REF!</v>
      </c>
      <c r="O74" s="344" t="e">
        <f>#REF!</f>
        <v>#REF!</v>
      </c>
      <c r="P74" s="344" t="e">
        <f>#REF!</f>
        <v>#REF!</v>
      </c>
      <c r="Q74" s="344" t="e">
        <f>#REF!</f>
        <v>#REF!</v>
      </c>
      <c r="R74" s="344"/>
      <c r="S74" s="344"/>
      <c r="T74" s="344" t="e">
        <f>#REF!</f>
        <v>#REF!</v>
      </c>
      <c r="U74" s="344"/>
      <c r="V74" s="344"/>
      <c r="W74" s="344" t="e">
        <f>#REF!</f>
        <v>#REF!</v>
      </c>
      <c r="X74" s="344"/>
      <c r="Y74" s="344"/>
      <c r="Z74" s="344" t="e">
        <f>#REF!</f>
        <v>#REF!</v>
      </c>
      <c r="AA74" s="344"/>
      <c r="AB74" s="344"/>
      <c r="AC74" s="344" t="e">
        <f>#REF!</f>
        <v>#REF!</v>
      </c>
      <c r="AD74" s="344"/>
      <c r="AE74" s="344"/>
      <c r="AF74" s="344" t="e">
        <f>#REF!</f>
        <v>#REF!</v>
      </c>
      <c r="AG74" s="344"/>
      <c r="AH74" s="344"/>
      <c r="AI74" s="344" t="e">
        <f>#REF!</f>
        <v>#REF!</v>
      </c>
      <c r="AJ74" s="344"/>
      <c r="AK74" s="344"/>
      <c r="AL74" s="344" t="e">
        <f>#REF!</f>
        <v>#REF!</v>
      </c>
      <c r="AM74" s="344"/>
      <c r="AN74" s="344"/>
      <c r="AO74" s="344"/>
      <c r="AP74" s="344"/>
      <c r="AQ74" s="344"/>
      <c r="AR74" s="344"/>
      <c r="AS74" s="344"/>
      <c r="AT74" s="344"/>
      <c r="AU74" s="319"/>
      <c r="AV74" s="319"/>
      <c r="AW74" s="308"/>
      <c r="AX74" s="319"/>
      <c r="AY74" s="308"/>
      <c r="AZ74" s="342"/>
      <c r="BA74" s="308"/>
      <c r="BB74" s="319"/>
      <c r="BC74" s="319"/>
    </row>
    <row r="75" spans="1:55" s="280" customFormat="1" ht="33" hidden="1" customHeight="1" x14ac:dyDescent="0.25">
      <c r="A75" s="356" t="e">
        <f>#REF!</f>
        <v>#REF!</v>
      </c>
      <c r="B75" s="319" t="e">
        <f>#REF!</f>
        <v>#REF!</v>
      </c>
      <c r="C75" s="319" t="e">
        <f>#REF!</f>
        <v>#REF!</v>
      </c>
      <c r="D75" s="344" t="e">
        <f>#REF!</f>
        <v>#REF!</v>
      </c>
      <c r="E75" s="344" t="e">
        <f>#REF!</f>
        <v>#REF!</v>
      </c>
      <c r="F75" s="344" t="e">
        <f>#REF!</f>
        <v>#REF!</v>
      </c>
      <c r="G75" s="344" t="e">
        <f>#REF!</f>
        <v>#REF!</v>
      </c>
      <c r="H75" s="344" t="e">
        <f>#REF!</f>
        <v>#REF!</v>
      </c>
      <c r="I75" s="344" t="e">
        <f>#REF!</f>
        <v>#REF!</v>
      </c>
      <c r="J75" s="344" t="e">
        <f>#REF!</f>
        <v>#REF!</v>
      </c>
      <c r="K75" s="344" t="e">
        <f>#REF!</f>
        <v>#REF!</v>
      </c>
      <c r="L75" s="344" t="e">
        <f>#REF!</f>
        <v>#REF!</v>
      </c>
      <c r="M75" s="344" t="e">
        <f>#REF!</f>
        <v>#REF!</v>
      </c>
      <c r="N75" s="344" t="e">
        <f>#REF!</f>
        <v>#REF!</v>
      </c>
      <c r="O75" s="344" t="e">
        <f>#REF!</f>
        <v>#REF!</v>
      </c>
      <c r="P75" s="344" t="e">
        <f>#REF!</f>
        <v>#REF!</v>
      </c>
      <c r="Q75" s="344" t="e">
        <f>#REF!</f>
        <v>#REF!</v>
      </c>
      <c r="R75" s="344"/>
      <c r="S75" s="344"/>
      <c r="T75" s="344" t="e">
        <f>#REF!</f>
        <v>#REF!</v>
      </c>
      <c r="U75" s="344"/>
      <c r="V75" s="344"/>
      <c r="W75" s="344" t="e">
        <f>#REF!</f>
        <v>#REF!</v>
      </c>
      <c r="X75" s="344"/>
      <c r="Y75" s="344"/>
      <c r="Z75" s="344" t="e">
        <f>#REF!</f>
        <v>#REF!</v>
      </c>
      <c r="AA75" s="344"/>
      <c r="AB75" s="344"/>
      <c r="AC75" s="344" t="e">
        <f>#REF!</f>
        <v>#REF!</v>
      </c>
      <c r="AD75" s="344"/>
      <c r="AE75" s="344"/>
      <c r="AF75" s="344" t="e">
        <f>#REF!</f>
        <v>#REF!</v>
      </c>
      <c r="AG75" s="344"/>
      <c r="AH75" s="344"/>
      <c r="AI75" s="344" t="e">
        <f>#REF!</f>
        <v>#REF!</v>
      </c>
      <c r="AJ75" s="344"/>
      <c r="AK75" s="344"/>
      <c r="AL75" s="344" t="e">
        <f>#REF!</f>
        <v>#REF!</v>
      </c>
      <c r="AM75" s="344"/>
      <c r="AN75" s="344"/>
      <c r="AO75" s="344"/>
      <c r="AP75" s="344"/>
      <c r="AQ75" s="344"/>
      <c r="AR75" s="344"/>
      <c r="AS75" s="344"/>
      <c r="AT75" s="344"/>
      <c r="AU75" s="319"/>
      <c r="AV75" s="319"/>
      <c r="AW75" s="308"/>
      <c r="AX75" s="319"/>
      <c r="AY75" s="308"/>
      <c r="AZ75" s="342"/>
      <c r="BA75" s="308"/>
      <c r="BB75" s="319"/>
      <c r="BC75" s="319"/>
    </row>
    <row r="76" spans="1:55" s="280" customFormat="1" ht="21" hidden="1" customHeight="1" x14ac:dyDescent="0.25">
      <c r="A76" s="356" t="e">
        <f>#REF!</f>
        <v>#REF!</v>
      </c>
      <c r="B76" s="319" t="e">
        <f>#REF!</f>
        <v>#REF!</v>
      </c>
      <c r="C76" s="319" t="e">
        <f>#REF!</f>
        <v>#REF!</v>
      </c>
      <c r="D76" s="344" t="e">
        <f>#REF!</f>
        <v>#REF!</v>
      </c>
      <c r="E76" s="344" t="e">
        <f>#REF!</f>
        <v>#REF!</v>
      </c>
      <c r="F76" s="344" t="e">
        <f>#REF!</f>
        <v>#REF!</v>
      </c>
      <c r="G76" s="344" t="e">
        <f>#REF!</f>
        <v>#REF!</v>
      </c>
      <c r="H76" s="344" t="e">
        <f>#REF!</f>
        <v>#REF!</v>
      </c>
      <c r="I76" s="344" t="e">
        <f>#REF!</f>
        <v>#REF!</v>
      </c>
      <c r="J76" s="344" t="e">
        <f>#REF!</f>
        <v>#REF!</v>
      </c>
      <c r="K76" s="344" t="e">
        <f>#REF!</f>
        <v>#REF!</v>
      </c>
      <c r="L76" s="344" t="e">
        <f>#REF!</f>
        <v>#REF!</v>
      </c>
      <c r="M76" s="344" t="e">
        <f>#REF!</f>
        <v>#REF!</v>
      </c>
      <c r="N76" s="344" t="e">
        <f>#REF!</f>
        <v>#REF!</v>
      </c>
      <c r="O76" s="344" t="e">
        <f>#REF!</f>
        <v>#REF!</v>
      </c>
      <c r="P76" s="344" t="e">
        <f>#REF!</f>
        <v>#REF!</v>
      </c>
      <c r="Q76" s="344" t="e">
        <f>#REF!</f>
        <v>#REF!</v>
      </c>
      <c r="R76" s="344"/>
      <c r="S76" s="344"/>
      <c r="T76" s="344" t="e">
        <f>#REF!</f>
        <v>#REF!</v>
      </c>
      <c r="U76" s="344"/>
      <c r="V76" s="344"/>
      <c r="W76" s="344" t="e">
        <f>#REF!</f>
        <v>#REF!</v>
      </c>
      <c r="X76" s="344"/>
      <c r="Y76" s="344"/>
      <c r="Z76" s="344" t="e">
        <f>#REF!</f>
        <v>#REF!</v>
      </c>
      <c r="AA76" s="344"/>
      <c r="AB76" s="344"/>
      <c r="AC76" s="344" t="e">
        <f>#REF!</f>
        <v>#REF!</v>
      </c>
      <c r="AD76" s="344"/>
      <c r="AE76" s="344"/>
      <c r="AF76" s="344" t="e">
        <f>#REF!</f>
        <v>#REF!</v>
      </c>
      <c r="AG76" s="344"/>
      <c r="AH76" s="344"/>
      <c r="AI76" s="344" t="e">
        <f>#REF!</f>
        <v>#REF!</v>
      </c>
      <c r="AJ76" s="344"/>
      <c r="AK76" s="344"/>
      <c r="AL76" s="344" t="e">
        <f>#REF!</f>
        <v>#REF!</v>
      </c>
      <c r="AM76" s="344"/>
      <c r="AN76" s="344"/>
      <c r="AO76" s="319" t="e">
        <f>#REF!</f>
        <v>#REF!</v>
      </c>
      <c r="AP76" s="319" t="e">
        <f>#REF!</f>
        <v>#REF!</v>
      </c>
      <c r="AQ76" s="319" t="e">
        <f>#REF!</f>
        <v>#REF!</v>
      </c>
      <c r="AR76" s="319" t="e">
        <f>#REF!</f>
        <v>#REF!</v>
      </c>
      <c r="AS76" s="319" t="e">
        <f>#REF!</f>
        <v>#REF!</v>
      </c>
      <c r="AT76" s="319" t="e">
        <f>#REF!</f>
        <v>#REF!</v>
      </c>
      <c r="AU76" s="319"/>
      <c r="AV76" s="319"/>
      <c r="AW76" s="308"/>
      <c r="AX76" s="319"/>
      <c r="AY76" s="308"/>
      <c r="AZ76" s="342"/>
      <c r="BA76" s="308"/>
      <c r="BB76" s="319"/>
      <c r="BC76" s="319"/>
    </row>
    <row r="77" spans="1:55" s="280" customFormat="1" ht="21" hidden="1" customHeight="1" x14ac:dyDescent="0.25">
      <c r="A77" s="356" t="e">
        <f>#REF!</f>
        <v>#REF!</v>
      </c>
      <c r="B77" s="357" t="e">
        <f>#REF!</f>
        <v>#REF!</v>
      </c>
      <c r="C77" s="356" t="e">
        <f>#REF!</f>
        <v>#REF!</v>
      </c>
      <c r="D77" s="344" t="e">
        <f>#REF!</f>
        <v>#REF!</v>
      </c>
      <c r="E77" s="344" t="e">
        <f>#REF!</f>
        <v>#REF!</v>
      </c>
      <c r="F77" s="344" t="e">
        <f>#REF!</f>
        <v>#REF!</v>
      </c>
      <c r="G77" s="344" t="e">
        <f>#REF!</f>
        <v>#REF!</v>
      </c>
      <c r="H77" s="344" t="e">
        <f>#REF!</f>
        <v>#REF!</v>
      </c>
      <c r="I77" s="344" t="e">
        <f>#REF!</f>
        <v>#REF!</v>
      </c>
      <c r="J77" s="344" t="e">
        <f>#REF!</f>
        <v>#REF!</v>
      </c>
      <c r="K77" s="344" t="e">
        <f>#REF!</f>
        <v>#REF!</v>
      </c>
      <c r="L77" s="344" t="e">
        <f>#REF!</f>
        <v>#REF!</v>
      </c>
      <c r="M77" s="344" t="e">
        <f>#REF!</f>
        <v>#REF!</v>
      </c>
      <c r="N77" s="344" t="e">
        <f>#REF!</f>
        <v>#REF!</v>
      </c>
      <c r="O77" s="344" t="e">
        <f>#REF!</f>
        <v>#REF!</v>
      </c>
      <c r="P77" s="344" t="e">
        <f>#REF!</f>
        <v>#REF!</v>
      </c>
      <c r="Q77" s="344" t="e">
        <f>#REF!</f>
        <v>#REF!</v>
      </c>
      <c r="R77" s="344"/>
      <c r="S77" s="344"/>
      <c r="T77" s="344" t="e">
        <f>#REF!</f>
        <v>#REF!</v>
      </c>
      <c r="U77" s="344"/>
      <c r="V77" s="344"/>
      <c r="W77" s="344" t="e">
        <f>#REF!</f>
        <v>#REF!</v>
      </c>
      <c r="X77" s="344"/>
      <c r="Y77" s="344"/>
      <c r="Z77" s="344" t="e">
        <f>#REF!</f>
        <v>#REF!</v>
      </c>
      <c r="AA77" s="344"/>
      <c r="AB77" s="344"/>
      <c r="AC77" s="344" t="e">
        <f>#REF!</f>
        <v>#REF!</v>
      </c>
      <c r="AD77" s="344"/>
      <c r="AE77" s="344"/>
      <c r="AF77" s="344" t="e">
        <f>#REF!</f>
        <v>#REF!</v>
      </c>
      <c r="AG77" s="344"/>
      <c r="AH77" s="344"/>
      <c r="AI77" s="344" t="e">
        <f>#REF!</f>
        <v>#REF!</v>
      </c>
      <c r="AJ77" s="344"/>
      <c r="AK77" s="344"/>
      <c r="AL77" s="344"/>
      <c r="AM77" s="344"/>
      <c r="AN77" s="344"/>
      <c r="AO77" s="319"/>
      <c r="AP77" s="319"/>
      <c r="AQ77" s="319"/>
      <c r="AR77" s="319"/>
      <c r="AS77" s="319"/>
      <c r="AT77" s="319"/>
      <c r="AU77" s="319"/>
      <c r="AV77" s="319"/>
      <c r="AW77" s="308"/>
      <c r="AX77" s="319"/>
      <c r="AY77" s="308"/>
      <c r="AZ77" s="342"/>
      <c r="BA77" s="308"/>
      <c r="BB77" s="319"/>
      <c r="BC77" s="319"/>
    </row>
    <row r="78" spans="1:55" s="280" customFormat="1" ht="35.25" hidden="1" customHeight="1" x14ac:dyDescent="0.25">
      <c r="A78" s="356" t="e">
        <f>#REF!</f>
        <v>#REF!</v>
      </c>
      <c r="B78" s="319" t="e">
        <f>#REF!</f>
        <v>#REF!</v>
      </c>
      <c r="C78" s="319" t="e">
        <f>#REF!</f>
        <v>#REF!</v>
      </c>
      <c r="D78" s="344" t="e">
        <f>#REF!</f>
        <v>#REF!</v>
      </c>
      <c r="E78" s="344" t="e">
        <f>#REF!</f>
        <v>#REF!</v>
      </c>
      <c r="F78" s="344" t="e">
        <f>#REF!</f>
        <v>#REF!</v>
      </c>
      <c r="G78" s="344" t="e">
        <f>#REF!</f>
        <v>#REF!</v>
      </c>
      <c r="H78" s="344" t="e">
        <f>#REF!</f>
        <v>#REF!</v>
      </c>
      <c r="I78" s="344" t="e">
        <f>#REF!</f>
        <v>#REF!</v>
      </c>
      <c r="J78" s="344" t="e">
        <f>#REF!</f>
        <v>#REF!</v>
      </c>
      <c r="K78" s="344" t="e">
        <f>#REF!</f>
        <v>#REF!</v>
      </c>
      <c r="L78" s="344" t="e">
        <f>#REF!</f>
        <v>#REF!</v>
      </c>
      <c r="M78" s="344" t="e">
        <f>#REF!</f>
        <v>#REF!</v>
      </c>
      <c r="N78" s="344" t="e">
        <f>#REF!</f>
        <v>#REF!</v>
      </c>
      <c r="O78" s="344" t="e">
        <f>#REF!</f>
        <v>#REF!</v>
      </c>
      <c r="P78" s="344" t="e">
        <f>#REF!</f>
        <v>#REF!</v>
      </c>
      <c r="Q78" s="344" t="e">
        <f>#REF!</f>
        <v>#REF!</v>
      </c>
      <c r="R78" s="344"/>
      <c r="S78" s="344"/>
      <c r="T78" s="344" t="e">
        <f>#REF!</f>
        <v>#REF!</v>
      </c>
      <c r="U78" s="344"/>
      <c r="V78" s="344"/>
      <c r="W78" s="344" t="e">
        <f>#REF!</f>
        <v>#REF!</v>
      </c>
      <c r="X78" s="344"/>
      <c r="Y78" s="344"/>
      <c r="Z78" s="344" t="e">
        <f>#REF!</f>
        <v>#REF!</v>
      </c>
      <c r="AA78" s="344"/>
      <c r="AB78" s="344"/>
      <c r="AC78" s="344" t="e">
        <f>#REF!</f>
        <v>#REF!</v>
      </c>
      <c r="AD78" s="344"/>
      <c r="AE78" s="344"/>
      <c r="AF78" s="344" t="e">
        <f>#REF!</f>
        <v>#REF!</v>
      </c>
      <c r="AG78" s="344"/>
      <c r="AH78" s="344"/>
      <c r="AI78" s="344" t="e">
        <f>#REF!</f>
        <v>#REF!</v>
      </c>
      <c r="AJ78" s="344"/>
      <c r="AK78" s="344"/>
      <c r="AL78" s="344" t="e">
        <f>#REF!</f>
        <v>#REF!</v>
      </c>
      <c r="AM78" s="344"/>
      <c r="AN78" s="344"/>
      <c r="AO78" s="319" t="e">
        <f>#REF!</f>
        <v>#REF!</v>
      </c>
      <c r="AP78" s="319" t="e">
        <f>#REF!</f>
        <v>#REF!</v>
      </c>
      <c r="AQ78" s="319" t="e">
        <f>#REF!</f>
        <v>#REF!</v>
      </c>
      <c r="AR78" s="319" t="e">
        <f>#REF!</f>
        <v>#REF!</v>
      </c>
      <c r="AS78" s="319" t="e">
        <f>#REF!</f>
        <v>#REF!</v>
      </c>
      <c r="AT78" s="319" t="e">
        <f>#REF!</f>
        <v>#REF!</v>
      </c>
      <c r="AU78" s="319"/>
      <c r="AV78" s="319"/>
      <c r="AW78" s="308"/>
      <c r="AX78" s="319"/>
      <c r="AY78" s="308"/>
      <c r="AZ78" s="342"/>
      <c r="BA78" s="308"/>
      <c r="BB78" s="319"/>
      <c r="BC78" s="319"/>
    </row>
    <row r="79" spans="1:55" s="280" customFormat="1" ht="30.75" hidden="1" customHeight="1" x14ac:dyDescent="0.25">
      <c r="A79" s="356" t="e">
        <f>#REF!</f>
        <v>#REF!</v>
      </c>
      <c r="B79" s="319" t="e">
        <f>#REF!</f>
        <v>#REF!</v>
      </c>
      <c r="C79" s="319" t="e">
        <f>#REF!</f>
        <v>#REF!</v>
      </c>
      <c r="D79" s="344" t="e">
        <f>#REF!</f>
        <v>#REF!</v>
      </c>
      <c r="E79" s="344" t="e">
        <f>#REF!</f>
        <v>#REF!</v>
      </c>
      <c r="F79" s="344" t="e">
        <f>#REF!</f>
        <v>#REF!</v>
      </c>
      <c r="G79" s="344" t="e">
        <f>#REF!</f>
        <v>#REF!</v>
      </c>
      <c r="H79" s="344" t="e">
        <f>#REF!</f>
        <v>#REF!</v>
      </c>
      <c r="I79" s="344" t="e">
        <f>#REF!</f>
        <v>#REF!</v>
      </c>
      <c r="J79" s="344" t="e">
        <f>#REF!</f>
        <v>#REF!</v>
      </c>
      <c r="K79" s="344" t="e">
        <f>#REF!</f>
        <v>#REF!</v>
      </c>
      <c r="L79" s="344" t="e">
        <f>#REF!</f>
        <v>#REF!</v>
      </c>
      <c r="M79" s="344" t="e">
        <f>#REF!</f>
        <v>#REF!</v>
      </c>
      <c r="N79" s="344" t="e">
        <f>#REF!</f>
        <v>#REF!</v>
      </c>
      <c r="O79" s="344" t="e">
        <f>#REF!</f>
        <v>#REF!</v>
      </c>
      <c r="P79" s="344" t="e">
        <f>#REF!</f>
        <v>#REF!</v>
      </c>
      <c r="Q79" s="344" t="e">
        <f>#REF!</f>
        <v>#REF!</v>
      </c>
      <c r="R79" s="344"/>
      <c r="S79" s="344"/>
      <c r="T79" s="344" t="e">
        <f>#REF!</f>
        <v>#REF!</v>
      </c>
      <c r="U79" s="344"/>
      <c r="V79" s="344"/>
      <c r="W79" s="344" t="e">
        <f>#REF!</f>
        <v>#REF!</v>
      </c>
      <c r="X79" s="344"/>
      <c r="Y79" s="344"/>
      <c r="Z79" s="344" t="e">
        <f>#REF!</f>
        <v>#REF!</v>
      </c>
      <c r="AA79" s="344"/>
      <c r="AB79" s="344"/>
      <c r="AC79" s="344" t="e">
        <f>#REF!</f>
        <v>#REF!</v>
      </c>
      <c r="AD79" s="344"/>
      <c r="AE79" s="344"/>
      <c r="AF79" s="344" t="e">
        <f>#REF!</f>
        <v>#REF!</v>
      </c>
      <c r="AG79" s="344"/>
      <c r="AH79" s="344"/>
      <c r="AI79" s="344" t="e">
        <f>#REF!</f>
        <v>#REF!</v>
      </c>
      <c r="AJ79" s="344"/>
      <c r="AK79" s="344"/>
      <c r="AL79" s="344" t="e">
        <f>#REF!</f>
        <v>#REF!</v>
      </c>
      <c r="AM79" s="344"/>
      <c r="AN79" s="344"/>
      <c r="AO79" s="344"/>
      <c r="AP79" s="344"/>
      <c r="AQ79" s="344"/>
      <c r="AR79" s="344"/>
      <c r="AS79" s="344"/>
      <c r="AT79" s="344"/>
      <c r="AU79" s="319"/>
      <c r="AV79" s="319"/>
      <c r="AW79" s="308"/>
      <c r="AX79" s="319"/>
      <c r="AY79" s="308"/>
      <c r="AZ79" s="342"/>
      <c r="BA79" s="308"/>
      <c r="BB79" s="319"/>
      <c r="BC79" s="319"/>
    </row>
    <row r="80" spans="1:55" s="280" customFormat="1" ht="21" hidden="1" customHeight="1" x14ac:dyDescent="0.25">
      <c r="A80" s="356" t="e">
        <f>#REF!</f>
        <v>#REF!</v>
      </c>
      <c r="B80" s="319" t="e">
        <f>#REF!</f>
        <v>#REF!</v>
      </c>
      <c r="C80" s="319" t="e">
        <f>#REF!</f>
        <v>#REF!</v>
      </c>
      <c r="D80" s="344" t="e">
        <f>#REF!</f>
        <v>#REF!</v>
      </c>
      <c r="E80" s="344" t="e">
        <f>#REF!</f>
        <v>#REF!</v>
      </c>
      <c r="F80" s="344" t="e">
        <f>#REF!</f>
        <v>#REF!</v>
      </c>
      <c r="G80" s="344" t="e">
        <f>#REF!</f>
        <v>#REF!</v>
      </c>
      <c r="H80" s="344" t="e">
        <f>#REF!</f>
        <v>#REF!</v>
      </c>
      <c r="I80" s="344" t="e">
        <f>#REF!</f>
        <v>#REF!</v>
      </c>
      <c r="J80" s="344" t="e">
        <f>#REF!</f>
        <v>#REF!</v>
      </c>
      <c r="K80" s="344" t="e">
        <f>#REF!</f>
        <v>#REF!</v>
      </c>
      <c r="L80" s="344" t="e">
        <f>#REF!</f>
        <v>#REF!</v>
      </c>
      <c r="M80" s="344" t="e">
        <f>#REF!</f>
        <v>#REF!</v>
      </c>
      <c r="N80" s="344" t="e">
        <f>#REF!</f>
        <v>#REF!</v>
      </c>
      <c r="O80" s="344" t="e">
        <f>#REF!</f>
        <v>#REF!</v>
      </c>
      <c r="P80" s="344" t="e">
        <f>#REF!</f>
        <v>#REF!</v>
      </c>
      <c r="Q80" s="344" t="e">
        <f>#REF!</f>
        <v>#REF!</v>
      </c>
      <c r="R80" s="344"/>
      <c r="S80" s="344"/>
      <c r="T80" s="344" t="e">
        <f>#REF!</f>
        <v>#REF!</v>
      </c>
      <c r="U80" s="344"/>
      <c r="V80" s="344"/>
      <c r="W80" s="344" t="e">
        <f>#REF!</f>
        <v>#REF!</v>
      </c>
      <c r="X80" s="344"/>
      <c r="Y80" s="344"/>
      <c r="Z80" s="344" t="e">
        <f>#REF!</f>
        <v>#REF!</v>
      </c>
      <c r="AA80" s="344"/>
      <c r="AB80" s="344"/>
      <c r="AC80" s="344" t="e">
        <f>#REF!</f>
        <v>#REF!</v>
      </c>
      <c r="AD80" s="344"/>
      <c r="AE80" s="344"/>
      <c r="AF80" s="344" t="e">
        <f>#REF!</f>
        <v>#REF!</v>
      </c>
      <c r="AG80" s="344"/>
      <c r="AH80" s="344"/>
      <c r="AI80" s="344" t="e">
        <f>#REF!</f>
        <v>#REF!</v>
      </c>
      <c r="AJ80" s="344"/>
      <c r="AK80" s="344"/>
      <c r="AL80" s="344" t="e">
        <f>#REF!</f>
        <v>#REF!</v>
      </c>
      <c r="AM80" s="344"/>
      <c r="AN80" s="344"/>
      <c r="AO80" s="319" t="e">
        <f>#REF!</f>
        <v>#REF!</v>
      </c>
      <c r="AP80" s="319" t="e">
        <f>#REF!</f>
        <v>#REF!</v>
      </c>
      <c r="AQ80" s="319" t="e">
        <f>#REF!</f>
        <v>#REF!</v>
      </c>
      <c r="AR80" s="319" t="e">
        <f>#REF!</f>
        <v>#REF!</v>
      </c>
      <c r="AS80" s="319" t="e">
        <f>#REF!</f>
        <v>#REF!</v>
      </c>
      <c r="AT80" s="319" t="e">
        <f>#REF!</f>
        <v>#REF!</v>
      </c>
      <c r="AU80" s="319"/>
      <c r="AV80" s="319"/>
      <c r="AW80" s="308"/>
      <c r="AX80" s="319"/>
      <c r="AY80" s="308"/>
      <c r="AZ80" s="342"/>
      <c r="BA80" s="308"/>
      <c r="BB80" s="319"/>
      <c r="BC80" s="319"/>
    </row>
    <row r="81" spans="1:55" s="280" customFormat="1" ht="21" hidden="1" customHeight="1" x14ac:dyDescent="0.25">
      <c r="A81" s="356" t="e">
        <f>#REF!</f>
        <v>#REF!</v>
      </c>
      <c r="B81" s="357" t="e">
        <f>#REF!</f>
        <v>#REF!</v>
      </c>
      <c r="C81" s="356" t="e">
        <f>#REF!</f>
        <v>#REF!</v>
      </c>
      <c r="D81" s="344" t="e">
        <f>#REF!</f>
        <v>#REF!</v>
      </c>
      <c r="E81" s="344" t="e">
        <f>#REF!</f>
        <v>#REF!</v>
      </c>
      <c r="F81" s="344" t="e">
        <f>#REF!</f>
        <v>#REF!</v>
      </c>
      <c r="G81" s="344" t="e">
        <f>#REF!</f>
        <v>#REF!</v>
      </c>
      <c r="H81" s="344" t="e">
        <f>#REF!</f>
        <v>#REF!</v>
      </c>
      <c r="I81" s="344" t="e">
        <f>#REF!</f>
        <v>#REF!</v>
      </c>
      <c r="J81" s="344" t="e">
        <f>#REF!</f>
        <v>#REF!</v>
      </c>
      <c r="K81" s="344" t="e">
        <f>#REF!</f>
        <v>#REF!</v>
      </c>
      <c r="L81" s="344" t="e">
        <f>#REF!</f>
        <v>#REF!</v>
      </c>
      <c r="M81" s="344" t="e">
        <f>#REF!</f>
        <v>#REF!</v>
      </c>
      <c r="N81" s="344" t="e">
        <f>#REF!</f>
        <v>#REF!</v>
      </c>
      <c r="O81" s="344" t="e">
        <f>#REF!</f>
        <v>#REF!</v>
      </c>
      <c r="P81" s="344" t="e">
        <f>#REF!</f>
        <v>#REF!</v>
      </c>
      <c r="Q81" s="344" t="e">
        <f>#REF!</f>
        <v>#REF!</v>
      </c>
      <c r="R81" s="344"/>
      <c r="S81" s="344"/>
      <c r="T81" s="344" t="e">
        <f>#REF!</f>
        <v>#REF!</v>
      </c>
      <c r="U81" s="344"/>
      <c r="V81" s="344"/>
      <c r="W81" s="344" t="e">
        <f>#REF!</f>
        <v>#REF!</v>
      </c>
      <c r="X81" s="344"/>
      <c r="Y81" s="344"/>
      <c r="Z81" s="344" t="e">
        <f>#REF!</f>
        <v>#REF!</v>
      </c>
      <c r="AA81" s="344"/>
      <c r="AB81" s="344"/>
      <c r="AC81" s="344" t="e">
        <f>#REF!</f>
        <v>#REF!</v>
      </c>
      <c r="AD81" s="344"/>
      <c r="AE81" s="344"/>
      <c r="AF81" s="344" t="e">
        <f>#REF!</f>
        <v>#REF!</v>
      </c>
      <c r="AG81" s="344"/>
      <c r="AH81" s="344"/>
      <c r="AI81" s="344" t="e">
        <f>#REF!</f>
        <v>#REF!</v>
      </c>
      <c r="AJ81" s="344"/>
      <c r="AK81" s="344"/>
      <c r="AL81" s="344" t="e">
        <f>#REF!</f>
        <v>#REF!</v>
      </c>
      <c r="AM81" s="344"/>
      <c r="AN81" s="344"/>
      <c r="AO81" s="356" t="e">
        <f>#REF!</f>
        <v>#REF!</v>
      </c>
      <c r="AP81" s="356" t="e">
        <f>#REF!</f>
        <v>#REF!</v>
      </c>
      <c r="AQ81" s="356" t="e">
        <f>#REF!</f>
        <v>#REF!</v>
      </c>
      <c r="AR81" s="356" t="e">
        <f>#REF!</f>
        <v>#REF!</v>
      </c>
      <c r="AS81" s="356" t="e">
        <f>#REF!</f>
        <v>#REF!</v>
      </c>
      <c r="AT81" s="356" t="e">
        <f>#REF!</f>
        <v>#REF!</v>
      </c>
      <c r="AU81" s="319"/>
      <c r="AV81" s="319"/>
      <c r="AW81" s="308"/>
      <c r="AX81" s="319"/>
      <c r="AY81" s="308"/>
      <c r="AZ81" s="342"/>
      <c r="BA81" s="308"/>
      <c r="BB81" s="319"/>
      <c r="BC81" s="319"/>
    </row>
    <row r="82" spans="1:55" s="280" customFormat="1" ht="72.75" hidden="1" customHeight="1" x14ac:dyDescent="0.25">
      <c r="A82" s="356" t="str">
        <f>A512</f>
        <v>III</v>
      </c>
      <c r="B82" s="319" t="str">
        <f t="shared" ref="B82:AL82" si="46">B512</f>
        <v>DỰ ÁN 4: Đầu tư cơ sở hạ tầng thiết yếu, phục vụ sản xuất, đời sống trong vùng đồng bào dân tộc thiểu số và miền núi và các đơn vị sự nghiệp công của lĩnh vực dân tộc</v>
      </c>
      <c r="C82" s="319">
        <f t="shared" si="46"/>
        <v>0</v>
      </c>
      <c r="D82" s="344">
        <f t="shared" si="46"/>
        <v>28000</v>
      </c>
      <c r="E82" s="344">
        <f t="shared" si="46"/>
        <v>28000</v>
      </c>
      <c r="F82" s="344">
        <f t="shared" si="46"/>
        <v>0</v>
      </c>
      <c r="G82" s="344">
        <f t="shared" si="46"/>
        <v>0</v>
      </c>
      <c r="H82" s="344">
        <f t="shared" si="46"/>
        <v>28000</v>
      </c>
      <c r="I82" s="344">
        <f t="shared" si="46"/>
        <v>28000</v>
      </c>
      <c r="J82" s="344">
        <f t="shared" si="46"/>
        <v>0</v>
      </c>
      <c r="K82" s="344">
        <f t="shared" si="46"/>
        <v>28000</v>
      </c>
      <c r="L82" s="344">
        <f t="shared" si="46"/>
        <v>28000</v>
      </c>
      <c r="M82" s="344">
        <f t="shared" si="46"/>
        <v>0</v>
      </c>
      <c r="N82" s="344">
        <f t="shared" si="46"/>
        <v>0</v>
      </c>
      <c r="O82" s="344">
        <f t="shared" si="46"/>
        <v>0</v>
      </c>
      <c r="P82" s="344">
        <f t="shared" si="46"/>
        <v>0</v>
      </c>
      <c r="Q82" s="344">
        <f t="shared" si="46"/>
        <v>19600</v>
      </c>
      <c r="R82" s="344"/>
      <c r="S82" s="344"/>
      <c r="T82" s="344">
        <f t="shared" si="46"/>
        <v>0</v>
      </c>
      <c r="U82" s="344"/>
      <c r="V82" s="344"/>
      <c r="W82" s="344" t="e">
        <f t="shared" si="46"/>
        <v>#REF!</v>
      </c>
      <c r="X82" s="344"/>
      <c r="Y82" s="344"/>
      <c r="Z82" s="344" t="e">
        <f t="shared" si="46"/>
        <v>#REF!</v>
      </c>
      <c r="AA82" s="344"/>
      <c r="AB82" s="344"/>
      <c r="AC82" s="344" t="e">
        <f t="shared" si="46"/>
        <v>#REF!</v>
      </c>
      <c r="AD82" s="344"/>
      <c r="AE82" s="344"/>
      <c r="AF82" s="344" t="e">
        <f t="shared" si="46"/>
        <v>#REF!</v>
      </c>
      <c r="AG82" s="344"/>
      <c r="AH82" s="344"/>
      <c r="AI82" s="344" t="e">
        <f t="shared" si="46"/>
        <v>#REF!</v>
      </c>
      <c r="AJ82" s="344"/>
      <c r="AK82" s="344"/>
      <c r="AL82" s="344" t="e">
        <f t="shared" si="46"/>
        <v>#REF!</v>
      </c>
      <c r="AM82" s="344"/>
      <c r="AN82" s="344"/>
      <c r="AO82" s="344"/>
      <c r="AP82" s="344"/>
      <c r="AQ82" s="344"/>
      <c r="AR82" s="344"/>
      <c r="AS82" s="344"/>
      <c r="AT82" s="344"/>
      <c r="AU82" s="319"/>
      <c r="AV82" s="319"/>
      <c r="AW82" s="308"/>
      <c r="AX82" s="319"/>
      <c r="AY82" s="308"/>
      <c r="AZ82" s="342"/>
      <c r="BA82" s="308"/>
      <c r="BB82" s="319"/>
      <c r="BC82" s="319"/>
    </row>
    <row r="83" spans="1:55" s="280" customFormat="1" ht="21" hidden="1" customHeight="1" x14ac:dyDescent="0.25">
      <c r="A83" s="356" t="e">
        <f>#REF!</f>
        <v>#REF!</v>
      </c>
      <c r="B83" s="319" t="e">
        <f>#REF!</f>
        <v>#REF!</v>
      </c>
      <c r="C83" s="319" t="e">
        <f>#REF!</f>
        <v>#REF!</v>
      </c>
      <c r="D83" s="344" t="e">
        <f>#REF!</f>
        <v>#REF!</v>
      </c>
      <c r="E83" s="344" t="e">
        <f>#REF!</f>
        <v>#REF!</v>
      </c>
      <c r="F83" s="344" t="e">
        <f>#REF!</f>
        <v>#REF!</v>
      </c>
      <c r="G83" s="344" t="e">
        <f>#REF!</f>
        <v>#REF!</v>
      </c>
      <c r="H83" s="344" t="e">
        <f>#REF!</f>
        <v>#REF!</v>
      </c>
      <c r="I83" s="344" t="e">
        <f>#REF!</f>
        <v>#REF!</v>
      </c>
      <c r="J83" s="344" t="e">
        <f>#REF!</f>
        <v>#REF!</v>
      </c>
      <c r="K83" s="344" t="e">
        <f>#REF!</f>
        <v>#REF!</v>
      </c>
      <c r="L83" s="344" t="e">
        <f>#REF!</f>
        <v>#REF!</v>
      </c>
      <c r="M83" s="344" t="e">
        <f>#REF!</f>
        <v>#REF!</v>
      </c>
      <c r="N83" s="344" t="e">
        <f>#REF!</f>
        <v>#REF!</v>
      </c>
      <c r="O83" s="344" t="e">
        <f>#REF!</f>
        <v>#REF!</v>
      </c>
      <c r="P83" s="344" t="e">
        <f>#REF!</f>
        <v>#REF!</v>
      </c>
      <c r="Q83" s="344" t="e">
        <f>#REF!</f>
        <v>#REF!</v>
      </c>
      <c r="R83" s="344"/>
      <c r="S83" s="344"/>
      <c r="T83" s="344" t="e">
        <f>#REF!</f>
        <v>#REF!</v>
      </c>
      <c r="U83" s="344"/>
      <c r="V83" s="344"/>
      <c r="W83" s="344" t="e">
        <f>#REF!</f>
        <v>#REF!</v>
      </c>
      <c r="X83" s="344"/>
      <c r="Y83" s="344"/>
      <c r="Z83" s="344" t="e">
        <f>#REF!</f>
        <v>#REF!</v>
      </c>
      <c r="AA83" s="344"/>
      <c r="AB83" s="344"/>
      <c r="AC83" s="344" t="e">
        <f>#REF!</f>
        <v>#REF!</v>
      </c>
      <c r="AD83" s="344"/>
      <c r="AE83" s="344"/>
      <c r="AF83" s="344" t="e">
        <f>#REF!</f>
        <v>#REF!</v>
      </c>
      <c r="AG83" s="344"/>
      <c r="AH83" s="344"/>
      <c r="AI83" s="344" t="e">
        <f>#REF!</f>
        <v>#REF!</v>
      </c>
      <c r="AJ83" s="344"/>
      <c r="AK83" s="344"/>
      <c r="AL83" s="344" t="e">
        <f>#REF!</f>
        <v>#REF!</v>
      </c>
      <c r="AM83" s="344"/>
      <c r="AN83" s="344"/>
      <c r="AO83" s="319" t="e">
        <f>#REF!</f>
        <v>#REF!</v>
      </c>
      <c r="AP83" s="319" t="e">
        <f>#REF!</f>
        <v>#REF!</v>
      </c>
      <c r="AQ83" s="319" t="e">
        <f>#REF!</f>
        <v>#REF!</v>
      </c>
      <c r="AR83" s="319" t="e">
        <f>#REF!</f>
        <v>#REF!</v>
      </c>
      <c r="AS83" s="319" t="e">
        <f>#REF!</f>
        <v>#REF!</v>
      </c>
      <c r="AT83" s="319" t="e">
        <f>#REF!</f>
        <v>#REF!</v>
      </c>
      <c r="AU83" s="319"/>
      <c r="AV83" s="319"/>
      <c r="AW83" s="308"/>
      <c r="AX83" s="319"/>
      <c r="AY83" s="308"/>
      <c r="AZ83" s="342"/>
      <c r="BA83" s="308"/>
      <c r="BB83" s="319"/>
      <c r="BC83" s="319"/>
    </row>
    <row r="84" spans="1:55" s="280" customFormat="1" ht="30.75" hidden="1" customHeight="1" x14ac:dyDescent="0.25">
      <c r="A84" s="356" t="e">
        <f>#REF!</f>
        <v>#REF!</v>
      </c>
      <c r="B84" s="319" t="e">
        <f>#REF!</f>
        <v>#REF!</v>
      </c>
      <c r="C84" s="319" t="e">
        <f>#REF!</f>
        <v>#REF!</v>
      </c>
      <c r="D84" s="344" t="e">
        <f>#REF!</f>
        <v>#REF!</v>
      </c>
      <c r="E84" s="344" t="e">
        <f>#REF!</f>
        <v>#REF!</v>
      </c>
      <c r="F84" s="344" t="e">
        <f>#REF!</f>
        <v>#REF!</v>
      </c>
      <c r="G84" s="344" t="e">
        <f>#REF!</f>
        <v>#REF!</v>
      </c>
      <c r="H84" s="344" t="e">
        <f>#REF!</f>
        <v>#REF!</v>
      </c>
      <c r="I84" s="344" t="e">
        <f>#REF!</f>
        <v>#REF!</v>
      </c>
      <c r="J84" s="344" t="e">
        <f>#REF!</f>
        <v>#REF!</v>
      </c>
      <c r="K84" s="344" t="e">
        <f>#REF!</f>
        <v>#REF!</v>
      </c>
      <c r="L84" s="344" t="e">
        <f>#REF!</f>
        <v>#REF!</v>
      </c>
      <c r="M84" s="344" t="e">
        <f>#REF!</f>
        <v>#REF!</v>
      </c>
      <c r="N84" s="344" t="e">
        <f>#REF!</f>
        <v>#REF!</v>
      </c>
      <c r="O84" s="344" t="e">
        <f>#REF!</f>
        <v>#REF!</v>
      </c>
      <c r="P84" s="344" t="e">
        <f>#REF!</f>
        <v>#REF!</v>
      </c>
      <c r="Q84" s="344" t="e">
        <f>#REF!</f>
        <v>#REF!</v>
      </c>
      <c r="R84" s="344"/>
      <c r="S84" s="344"/>
      <c r="T84" s="344" t="e">
        <f>#REF!</f>
        <v>#REF!</v>
      </c>
      <c r="U84" s="344"/>
      <c r="V84" s="344"/>
      <c r="W84" s="344" t="e">
        <f>#REF!</f>
        <v>#REF!</v>
      </c>
      <c r="X84" s="344"/>
      <c r="Y84" s="344"/>
      <c r="Z84" s="344" t="e">
        <f>#REF!</f>
        <v>#REF!</v>
      </c>
      <c r="AA84" s="344"/>
      <c r="AB84" s="344"/>
      <c r="AC84" s="344" t="e">
        <f>#REF!</f>
        <v>#REF!</v>
      </c>
      <c r="AD84" s="344"/>
      <c r="AE84" s="344"/>
      <c r="AF84" s="344" t="e">
        <f>#REF!</f>
        <v>#REF!</v>
      </c>
      <c r="AG84" s="344"/>
      <c r="AH84" s="344"/>
      <c r="AI84" s="344" t="e">
        <f>#REF!</f>
        <v>#REF!</v>
      </c>
      <c r="AJ84" s="344"/>
      <c r="AK84" s="344"/>
      <c r="AL84" s="344" t="e">
        <f>#REF!</f>
        <v>#REF!</v>
      </c>
      <c r="AM84" s="344"/>
      <c r="AN84" s="344"/>
      <c r="AO84" s="319" t="e">
        <f>#REF!</f>
        <v>#REF!</v>
      </c>
      <c r="AP84" s="319" t="e">
        <f>#REF!</f>
        <v>#REF!</v>
      </c>
      <c r="AQ84" s="319" t="e">
        <f>#REF!</f>
        <v>#REF!</v>
      </c>
      <c r="AR84" s="319" t="e">
        <f>#REF!</f>
        <v>#REF!</v>
      </c>
      <c r="AS84" s="319" t="e">
        <f>#REF!</f>
        <v>#REF!</v>
      </c>
      <c r="AT84" s="319" t="e">
        <f>#REF!</f>
        <v>#REF!</v>
      </c>
      <c r="AU84" s="319"/>
      <c r="AV84" s="319"/>
      <c r="AW84" s="308"/>
      <c r="AX84" s="319"/>
      <c r="AY84" s="308"/>
      <c r="AZ84" s="342"/>
      <c r="BA84" s="308"/>
      <c r="BB84" s="319"/>
      <c r="BC84" s="319"/>
    </row>
    <row r="85" spans="1:55" s="280" customFormat="1" ht="21" hidden="1" customHeight="1" x14ac:dyDescent="0.25">
      <c r="A85" s="356" t="e">
        <f>#REF!</f>
        <v>#REF!</v>
      </c>
      <c r="B85" s="319" t="e">
        <f>#REF!</f>
        <v>#REF!</v>
      </c>
      <c r="C85" s="319" t="e">
        <f>#REF!</f>
        <v>#REF!</v>
      </c>
      <c r="D85" s="344" t="e">
        <f>#REF!</f>
        <v>#REF!</v>
      </c>
      <c r="E85" s="344" t="e">
        <f>#REF!</f>
        <v>#REF!</v>
      </c>
      <c r="F85" s="344" t="e">
        <f>#REF!</f>
        <v>#REF!</v>
      </c>
      <c r="G85" s="344" t="e">
        <f>#REF!</f>
        <v>#REF!</v>
      </c>
      <c r="H85" s="344" t="e">
        <f>#REF!</f>
        <v>#REF!</v>
      </c>
      <c r="I85" s="344" t="e">
        <f>#REF!</f>
        <v>#REF!</v>
      </c>
      <c r="J85" s="344" t="e">
        <f>#REF!</f>
        <v>#REF!</v>
      </c>
      <c r="K85" s="344" t="e">
        <f>#REF!</f>
        <v>#REF!</v>
      </c>
      <c r="L85" s="344" t="e">
        <f>#REF!</f>
        <v>#REF!</v>
      </c>
      <c r="M85" s="344" t="e">
        <f>#REF!</f>
        <v>#REF!</v>
      </c>
      <c r="N85" s="344" t="e">
        <f>#REF!</f>
        <v>#REF!</v>
      </c>
      <c r="O85" s="344" t="e">
        <f>#REF!</f>
        <v>#REF!</v>
      </c>
      <c r="P85" s="344" t="e">
        <f>#REF!</f>
        <v>#REF!</v>
      </c>
      <c r="Q85" s="344" t="e">
        <f>#REF!</f>
        <v>#REF!</v>
      </c>
      <c r="R85" s="344"/>
      <c r="S85" s="344"/>
      <c r="T85" s="344" t="e">
        <f>#REF!</f>
        <v>#REF!</v>
      </c>
      <c r="U85" s="344"/>
      <c r="V85" s="344"/>
      <c r="W85" s="344" t="e">
        <f>#REF!</f>
        <v>#REF!</v>
      </c>
      <c r="X85" s="344"/>
      <c r="Y85" s="344"/>
      <c r="Z85" s="344" t="e">
        <f>#REF!</f>
        <v>#REF!</v>
      </c>
      <c r="AA85" s="344"/>
      <c r="AB85" s="344"/>
      <c r="AC85" s="344" t="e">
        <f>#REF!</f>
        <v>#REF!</v>
      </c>
      <c r="AD85" s="344"/>
      <c r="AE85" s="344"/>
      <c r="AF85" s="344" t="e">
        <f>#REF!</f>
        <v>#REF!</v>
      </c>
      <c r="AG85" s="344"/>
      <c r="AH85" s="344"/>
      <c r="AI85" s="344" t="e">
        <f>#REF!</f>
        <v>#REF!</v>
      </c>
      <c r="AJ85" s="344"/>
      <c r="AK85" s="344"/>
      <c r="AL85" s="344" t="e">
        <f>#REF!</f>
        <v>#REF!</v>
      </c>
      <c r="AM85" s="344"/>
      <c r="AN85" s="344"/>
      <c r="AO85" s="344"/>
      <c r="AP85" s="344"/>
      <c r="AQ85" s="344"/>
      <c r="AR85" s="344"/>
      <c r="AS85" s="344"/>
      <c r="AT85" s="344"/>
      <c r="AU85" s="319"/>
      <c r="AV85" s="319"/>
      <c r="AW85" s="308"/>
      <c r="AX85" s="319"/>
      <c r="AY85" s="308"/>
      <c r="AZ85" s="342"/>
      <c r="BA85" s="308"/>
      <c r="BB85" s="319"/>
      <c r="BC85" s="319"/>
    </row>
    <row r="86" spans="1:55" s="280" customFormat="1" ht="21" hidden="1" customHeight="1" x14ac:dyDescent="0.25">
      <c r="A86" s="356" t="e">
        <f>#REF!</f>
        <v>#REF!</v>
      </c>
      <c r="B86" s="319" t="e">
        <f>#REF!</f>
        <v>#REF!</v>
      </c>
      <c r="C86" s="319" t="e">
        <f>#REF!</f>
        <v>#REF!</v>
      </c>
      <c r="D86" s="344" t="e">
        <f>#REF!</f>
        <v>#REF!</v>
      </c>
      <c r="E86" s="344" t="e">
        <f>#REF!</f>
        <v>#REF!</v>
      </c>
      <c r="F86" s="344" t="e">
        <f>#REF!</f>
        <v>#REF!</v>
      </c>
      <c r="G86" s="344" t="e">
        <f>#REF!</f>
        <v>#REF!</v>
      </c>
      <c r="H86" s="344" t="e">
        <f>#REF!</f>
        <v>#REF!</v>
      </c>
      <c r="I86" s="344" t="e">
        <f>#REF!</f>
        <v>#REF!</v>
      </c>
      <c r="J86" s="344" t="e">
        <f>#REF!</f>
        <v>#REF!</v>
      </c>
      <c r="K86" s="344" t="e">
        <f>#REF!</f>
        <v>#REF!</v>
      </c>
      <c r="L86" s="344" t="e">
        <f>#REF!</f>
        <v>#REF!</v>
      </c>
      <c r="M86" s="344" t="e">
        <f>#REF!</f>
        <v>#REF!</v>
      </c>
      <c r="N86" s="344" t="e">
        <f>#REF!</f>
        <v>#REF!</v>
      </c>
      <c r="O86" s="344" t="e">
        <f>#REF!</f>
        <v>#REF!</v>
      </c>
      <c r="P86" s="344" t="e">
        <f>#REF!</f>
        <v>#REF!</v>
      </c>
      <c r="Q86" s="344" t="e">
        <f>#REF!</f>
        <v>#REF!</v>
      </c>
      <c r="R86" s="344"/>
      <c r="S86" s="344"/>
      <c r="T86" s="344" t="e">
        <f>#REF!</f>
        <v>#REF!</v>
      </c>
      <c r="U86" s="344"/>
      <c r="V86" s="344"/>
      <c r="W86" s="344" t="e">
        <f>#REF!</f>
        <v>#REF!</v>
      </c>
      <c r="X86" s="344"/>
      <c r="Y86" s="344"/>
      <c r="Z86" s="344" t="e">
        <f>#REF!</f>
        <v>#REF!</v>
      </c>
      <c r="AA86" s="344"/>
      <c r="AB86" s="344"/>
      <c r="AC86" s="344" t="e">
        <f>#REF!</f>
        <v>#REF!</v>
      </c>
      <c r="AD86" s="344"/>
      <c r="AE86" s="344"/>
      <c r="AF86" s="344" t="e">
        <f>#REF!</f>
        <v>#REF!</v>
      </c>
      <c r="AG86" s="344"/>
      <c r="AH86" s="344"/>
      <c r="AI86" s="344" t="e">
        <f>#REF!</f>
        <v>#REF!</v>
      </c>
      <c r="AJ86" s="344"/>
      <c r="AK86" s="344"/>
      <c r="AL86" s="344" t="e">
        <f>#REF!</f>
        <v>#REF!</v>
      </c>
      <c r="AM86" s="344"/>
      <c r="AN86" s="344"/>
      <c r="AO86" s="344"/>
      <c r="AP86" s="344"/>
      <c r="AQ86" s="344"/>
      <c r="AR86" s="344"/>
      <c r="AS86" s="344"/>
      <c r="AT86" s="344"/>
      <c r="AU86" s="319"/>
      <c r="AV86" s="319"/>
      <c r="AW86" s="308"/>
      <c r="AX86" s="319"/>
      <c r="AY86" s="308"/>
      <c r="AZ86" s="342"/>
      <c r="BA86" s="308"/>
      <c r="BB86" s="319"/>
      <c r="BC86" s="319"/>
    </row>
    <row r="87" spans="1:55" s="280" customFormat="1" ht="21" hidden="1" customHeight="1" x14ac:dyDescent="0.25">
      <c r="A87" s="356" t="e">
        <f>#REF!</f>
        <v>#REF!</v>
      </c>
      <c r="B87" s="319" t="e">
        <f>#REF!</f>
        <v>#REF!</v>
      </c>
      <c r="C87" s="319" t="e">
        <f>#REF!</f>
        <v>#REF!</v>
      </c>
      <c r="D87" s="344" t="e">
        <f>#REF!</f>
        <v>#REF!</v>
      </c>
      <c r="E87" s="344" t="e">
        <f>#REF!</f>
        <v>#REF!</v>
      </c>
      <c r="F87" s="344" t="e">
        <f>#REF!</f>
        <v>#REF!</v>
      </c>
      <c r="G87" s="344" t="e">
        <f>#REF!</f>
        <v>#REF!</v>
      </c>
      <c r="H87" s="344" t="e">
        <f>#REF!</f>
        <v>#REF!</v>
      </c>
      <c r="I87" s="344" t="e">
        <f>#REF!</f>
        <v>#REF!</v>
      </c>
      <c r="J87" s="344" t="e">
        <f>#REF!</f>
        <v>#REF!</v>
      </c>
      <c r="K87" s="344" t="e">
        <f>#REF!</f>
        <v>#REF!</v>
      </c>
      <c r="L87" s="344" t="e">
        <f>#REF!</f>
        <v>#REF!</v>
      </c>
      <c r="M87" s="344" t="e">
        <f>#REF!</f>
        <v>#REF!</v>
      </c>
      <c r="N87" s="344" t="e">
        <f>#REF!</f>
        <v>#REF!</v>
      </c>
      <c r="O87" s="344" t="e">
        <f>#REF!</f>
        <v>#REF!</v>
      </c>
      <c r="P87" s="344" t="e">
        <f>#REF!</f>
        <v>#REF!</v>
      </c>
      <c r="Q87" s="344" t="e">
        <f>#REF!</f>
        <v>#REF!</v>
      </c>
      <c r="R87" s="344"/>
      <c r="S87" s="344"/>
      <c r="T87" s="344" t="e">
        <f>#REF!</f>
        <v>#REF!</v>
      </c>
      <c r="U87" s="344"/>
      <c r="V87" s="344"/>
      <c r="W87" s="344" t="e">
        <f>#REF!</f>
        <v>#REF!</v>
      </c>
      <c r="X87" s="344"/>
      <c r="Y87" s="344"/>
      <c r="Z87" s="344" t="e">
        <f>#REF!</f>
        <v>#REF!</v>
      </c>
      <c r="AA87" s="344"/>
      <c r="AB87" s="344"/>
      <c r="AC87" s="344" t="e">
        <f>#REF!</f>
        <v>#REF!</v>
      </c>
      <c r="AD87" s="344"/>
      <c r="AE87" s="344"/>
      <c r="AF87" s="344" t="e">
        <f>#REF!</f>
        <v>#REF!</v>
      </c>
      <c r="AG87" s="344"/>
      <c r="AH87" s="344"/>
      <c r="AI87" s="344" t="e">
        <f>#REF!</f>
        <v>#REF!</v>
      </c>
      <c r="AJ87" s="344"/>
      <c r="AK87" s="344"/>
      <c r="AL87" s="344" t="e">
        <f>#REF!</f>
        <v>#REF!</v>
      </c>
      <c r="AM87" s="344"/>
      <c r="AN87" s="344"/>
      <c r="AO87" s="344"/>
      <c r="AP87" s="344"/>
      <c r="AQ87" s="344"/>
      <c r="AR87" s="344"/>
      <c r="AS87" s="344"/>
      <c r="AT87" s="344"/>
      <c r="AU87" s="319"/>
      <c r="AV87" s="319"/>
      <c r="AW87" s="308"/>
      <c r="AX87" s="319"/>
      <c r="AY87" s="308"/>
      <c r="AZ87" s="342"/>
      <c r="BA87" s="308"/>
      <c r="BB87" s="319"/>
      <c r="BC87" s="319"/>
    </row>
    <row r="88" spans="1:55" s="280" customFormat="1" ht="21" hidden="1" customHeight="1" x14ac:dyDescent="0.25">
      <c r="A88" s="356" t="e">
        <f>#REF!</f>
        <v>#REF!</v>
      </c>
      <c r="B88" s="319" t="e">
        <f>#REF!</f>
        <v>#REF!</v>
      </c>
      <c r="C88" s="319" t="e">
        <f>#REF!</f>
        <v>#REF!</v>
      </c>
      <c r="D88" s="344" t="e">
        <f>#REF!</f>
        <v>#REF!</v>
      </c>
      <c r="E88" s="344" t="e">
        <f>#REF!</f>
        <v>#REF!</v>
      </c>
      <c r="F88" s="344" t="e">
        <f>#REF!</f>
        <v>#REF!</v>
      </c>
      <c r="G88" s="344" t="e">
        <f>#REF!</f>
        <v>#REF!</v>
      </c>
      <c r="H88" s="344" t="e">
        <f>#REF!</f>
        <v>#REF!</v>
      </c>
      <c r="I88" s="344" t="e">
        <f>#REF!</f>
        <v>#REF!</v>
      </c>
      <c r="J88" s="344" t="e">
        <f>#REF!</f>
        <v>#REF!</v>
      </c>
      <c r="K88" s="344" t="e">
        <f>#REF!</f>
        <v>#REF!</v>
      </c>
      <c r="L88" s="344" t="e">
        <f>#REF!</f>
        <v>#REF!</v>
      </c>
      <c r="M88" s="344" t="e">
        <f>#REF!</f>
        <v>#REF!</v>
      </c>
      <c r="N88" s="344" t="e">
        <f>#REF!</f>
        <v>#REF!</v>
      </c>
      <c r="O88" s="344" t="e">
        <f>#REF!</f>
        <v>#REF!</v>
      </c>
      <c r="P88" s="344" t="e">
        <f>#REF!</f>
        <v>#REF!</v>
      </c>
      <c r="Q88" s="344" t="e">
        <f>#REF!</f>
        <v>#REF!</v>
      </c>
      <c r="R88" s="344"/>
      <c r="S88" s="344"/>
      <c r="T88" s="344" t="e">
        <f>#REF!</f>
        <v>#REF!</v>
      </c>
      <c r="U88" s="344"/>
      <c r="V88" s="344"/>
      <c r="W88" s="344" t="e">
        <f>#REF!</f>
        <v>#REF!</v>
      </c>
      <c r="X88" s="344"/>
      <c r="Y88" s="344"/>
      <c r="Z88" s="344" t="e">
        <f>#REF!</f>
        <v>#REF!</v>
      </c>
      <c r="AA88" s="344"/>
      <c r="AB88" s="344"/>
      <c r="AC88" s="344" t="e">
        <f>#REF!</f>
        <v>#REF!</v>
      </c>
      <c r="AD88" s="344"/>
      <c r="AE88" s="344"/>
      <c r="AF88" s="344" t="e">
        <f>#REF!</f>
        <v>#REF!</v>
      </c>
      <c r="AG88" s="344"/>
      <c r="AH88" s="344"/>
      <c r="AI88" s="344" t="e">
        <f>#REF!</f>
        <v>#REF!</v>
      </c>
      <c r="AJ88" s="344"/>
      <c r="AK88" s="344"/>
      <c r="AL88" s="344" t="e">
        <f>#REF!</f>
        <v>#REF!</v>
      </c>
      <c r="AM88" s="344"/>
      <c r="AN88" s="344"/>
      <c r="AO88" s="344"/>
      <c r="AP88" s="344"/>
      <c r="AQ88" s="344"/>
      <c r="AR88" s="344"/>
      <c r="AS88" s="344"/>
      <c r="AT88" s="344"/>
      <c r="AU88" s="319"/>
      <c r="AV88" s="319"/>
      <c r="AW88" s="308"/>
      <c r="AX88" s="319"/>
      <c r="AY88" s="308"/>
      <c r="AZ88" s="342"/>
      <c r="BA88" s="308"/>
      <c r="BB88" s="319"/>
      <c r="BC88" s="319"/>
    </row>
    <row r="89" spans="1:55" s="280" customFormat="1" ht="21" hidden="1" customHeight="1" x14ac:dyDescent="0.25">
      <c r="A89" s="356" t="e">
        <f>#REF!</f>
        <v>#REF!</v>
      </c>
      <c r="B89" s="319" t="e">
        <f>#REF!</f>
        <v>#REF!</v>
      </c>
      <c r="C89" s="319" t="e">
        <f>#REF!</f>
        <v>#REF!</v>
      </c>
      <c r="D89" s="344" t="e">
        <f>#REF!</f>
        <v>#REF!</v>
      </c>
      <c r="E89" s="344" t="e">
        <f>#REF!</f>
        <v>#REF!</v>
      </c>
      <c r="F89" s="344" t="e">
        <f>#REF!</f>
        <v>#REF!</v>
      </c>
      <c r="G89" s="344" t="e">
        <f>#REF!</f>
        <v>#REF!</v>
      </c>
      <c r="H89" s="344" t="e">
        <f>#REF!</f>
        <v>#REF!</v>
      </c>
      <c r="I89" s="344" t="e">
        <f>#REF!</f>
        <v>#REF!</v>
      </c>
      <c r="J89" s="344" t="e">
        <f>#REF!</f>
        <v>#REF!</v>
      </c>
      <c r="K89" s="344" t="e">
        <f>#REF!</f>
        <v>#REF!</v>
      </c>
      <c r="L89" s="344" t="e">
        <f>#REF!</f>
        <v>#REF!</v>
      </c>
      <c r="M89" s="344" t="e">
        <f>#REF!</f>
        <v>#REF!</v>
      </c>
      <c r="N89" s="344" t="e">
        <f>#REF!</f>
        <v>#REF!</v>
      </c>
      <c r="O89" s="344" t="e">
        <f>#REF!</f>
        <v>#REF!</v>
      </c>
      <c r="P89" s="344" t="e">
        <f>#REF!</f>
        <v>#REF!</v>
      </c>
      <c r="Q89" s="344" t="e">
        <f>#REF!</f>
        <v>#REF!</v>
      </c>
      <c r="R89" s="344"/>
      <c r="S89" s="344"/>
      <c r="T89" s="344" t="e">
        <f>#REF!</f>
        <v>#REF!</v>
      </c>
      <c r="U89" s="344"/>
      <c r="V89" s="344"/>
      <c r="W89" s="344" t="e">
        <f>#REF!</f>
        <v>#REF!</v>
      </c>
      <c r="X89" s="344"/>
      <c r="Y89" s="344"/>
      <c r="Z89" s="344" t="e">
        <f>#REF!</f>
        <v>#REF!</v>
      </c>
      <c r="AA89" s="344"/>
      <c r="AB89" s="344"/>
      <c r="AC89" s="344" t="e">
        <f>#REF!</f>
        <v>#REF!</v>
      </c>
      <c r="AD89" s="344"/>
      <c r="AE89" s="344"/>
      <c r="AF89" s="344" t="e">
        <f>#REF!</f>
        <v>#REF!</v>
      </c>
      <c r="AG89" s="344"/>
      <c r="AH89" s="344"/>
      <c r="AI89" s="344" t="e">
        <f>#REF!</f>
        <v>#REF!</v>
      </c>
      <c r="AJ89" s="344"/>
      <c r="AK89" s="344"/>
      <c r="AL89" s="344" t="e">
        <f>#REF!</f>
        <v>#REF!</v>
      </c>
      <c r="AM89" s="344"/>
      <c r="AN89" s="344"/>
      <c r="AO89" s="344"/>
      <c r="AP89" s="344"/>
      <c r="AQ89" s="344"/>
      <c r="AR89" s="344"/>
      <c r="AS89" s="344"/>
      <c r="AT89" s="344"/>
      <c r="AU89" s="319"/>
      <c r="AV89" s="319"/>
      <c r="AW89" s="308"/>
      <c r="AX89" s="319"/>
      <c r="AY89" s="308"/>
      <c r="AZ89" s="342"/>
      <c r="BA89" s="308"/>
      <c r="BB89" s="319"/>
      <c r="BC89" s="319"/>
    </row>
    <row r="90" spans="1:55" s="280" customFormat="1" ht="21" hidden="1" customHeight="1" x14ac:dyDescent="0.25">
      <c r="A90" s="356" t="e">
        <f>#REF!</f>
        <v>#REF!</v>
      </c>
      <c r="B90" s="319" t="e">
        <f>#REF!</f>
        <v>#REF!</v>
      </c>
      <c r="C90" s="319" t="e">
        <f>#REF!</f>
        <v>#REF!</v>
      </c>
      <c r="D90" s="344" t="e">
        <f>#REF!</f>
        <v>#REF!</v>
      </c>
      <c r="E90" s="344" t="e">
        <f>#REF!</f>
        <v>#REF!</v>
      </c>
      <c r="F90" s="344" t="e">
        <f>#REF!</f>
        <v>#REF!</v>
      </c>
      <c r="G90" s="344" t="e">
        <f>#REF!</f>
        <v>#REF!</v>
      </c>
      <c r="H90" s="344" t="e">
        <f>#REF!</f>
        <v>#REF!</v>
      </c>
      <c r="I90" s="344" t="e">
        <f>#REF!</f>
        <v>#REF!</v>
      </c>
      <c r="J90" s="344" t="e">
        <f>#REF!</f>
        <v>#REF!</v>
      </c>
      <c r="K90" s="344" t="e">
        <f>#REF!</f>
        <v>#REF!</v>
      </c>
      <c r="L90" s="344" t="e">
        <f>#REF!</f>
        <v>#REF!</v>
      </c>
      <c r="M90" s="344" t="e">
        <f>#REF!</f>
        <v>#REF!</v>
      </c>
      <c r="N90" s="344" t="e">
        <f>#REF!</f>
        <v>#REF!</v>
      </c>
      <c r="O90" s="344" t="e">
        <f>#REF!</f>
        <v>#REF!</v>
      </c>
      <c r="P90" s="344" t="e">
        <f>#REF!</f>
        <v>#REF!</v>
      </c>
      <c r="Q90" s="344" t="e">
        <f>#REF!</f>
        <v>#REF!</v>
      </c>
      <c r="R90" s="344"/>
      <c r="S90" s="344"/>
      <c r="T90" s="344" t="e">
        <f>#REF!</f>
        <v>#REF!</v>
      </c>
      <c r="U90" s="344"/>
      <c r="V90" s="344"/>
      <c r="W90" s="344" t="e">
        <f>#REF!</f>
        <v>#REF!</v>
      </c>
      <c r="X90" s="344"/>
      <c r="Y90" s="344"/>
      <c r="Z90" s="344" t="e">
        <f>#REF!</f>
        <v>#REF!</v>
      </c>
      <c r="AA90" s="344"/>
      <c r="AB90" s="344"/>
      <c r="AC90" s="344" t="e">
        <f>#REF!</f>
        <v>#REF!</v>
      </c>
      <c r="AD90" s="344"/>
      <c r="AE90" s="344"/>
      <c r="AF90" s="344" t="e">
        <f>#REF!</f>
        <v>#REF!</v>
      </c>
      <c r="AG90" s="344"/>
      <c r="AH90" s="344"/>
      <c r="AI90" s="344" t="e">
        <f>#REF!</f>
        <v>#REF!</v>
      </c>
      <c r="AJ90" s="344"/>
      <c r="AK90" s="344"/>
      <c r="AL90" s="344" t="e">
        <f>#REF!</f>
        <v>#REF!</v>
      </c>
      <c r="AM90" s="344"/>
      <c r="AN90" s="344"/>
      <c r="AO90" s="319" t="e">
        <f>#REF!</f>
        <v>#REF!</v>
      </c>
      <c r="AP90" s="319" t="e">
        <f>#REF!</f>
        <v>#REF!</v>
      </c>
      <c r="AQ90" s="319" t="e">
        <f>#REF!</f>
        <v>#REF!</v>
      </c>
      <c r="AR90" s="319" t="e">
        <f>#REF!</f>
        <v>#REF!</v>
      </c>
      <c r="AS90" s="319" t="e">
        <f>#REF!</f>
        <v>#REF!</v>
      </c>
      <c r="AT90" s="319" t="e">
        <f>#REF!</f>
        <v>#REF!</v>
      </c>
      <c r="AU90" s="319"/>
      <c r="AV90" s="319"/>
      <c r="AW90" s="308"/>
      <c r="AX90" s="319"/>
      <c r="AY90" s="308"/>
      <c r="AZ90" s="342"/>
      <c r="BA90" s="308"/>
      <c r="BB90" s="319"/>
      <c r="BC90" s="319"/>
    </row>
    <row r="91" spans="1:55" s="280" customFormat="1" ht="33" hidden="1" customHeight="1" x14ac:dyDescent="0.25">
      <c r="A91" s="356" t="e">
        <f>#REF!</f>
        <v>#REF!</v>
      </c>
      <c r="B91" s="319" t="e">
        <f>#REF!</f>
        <v>#REF!</v>
      </c>
      <c r="C91" s="319" t="e">
        <f>#REF!</f>
        <v>#REF!</v>
      </c>
      <c r="D91" s="344" t="e">
        <f>#REF!</f>
        <v>#REF!</v>
      </c>
      <c r="E91" s="344" t="e">
        <f>#REF!</f>
        <v>#REF!</v>
      </c>
      <c r="F91" s="344" t="e">
        <f>#REF!</f>
        <v>#REF!</v>
      </c>
      <c r="G91" s="344" t="e">
        <f>#REF!</f>
        <v>#REF!</v>
      </c>
      <c r="H91" s="344" t="e">
        <f>#REF!</f>
        <v>#REF!</v>
      </c>
      <c r="I91" s="344" t="e">
        <f>#REF!</f>
        <v>#REF!</v>
      </c>
      <c r="J91" s="344" t="e">
        <f>#REF!</f>
        <v>#REF!</v>
      </c>
      <c r="K91" s="344" t="e">
        <f>#REF!</f>
        <v>#REF!</v>
      </c>
      <c r="L91" s="344" t="e">
        <f>#REF!</f>
        <v>#REF!</v>
      </c>
      <c r="M91" s="344" t="e">
        <f>#REF!</f>
        <v>#REF!</v>
      </c>
      <c r="N91" s="344" t="e">
        <f>#REF!</f>
        <v>#REF!</v>
      </c>
      <c r="O91" s="344" t="e">
        <f>#REF!</f>
        <v>#REF!</v>
      </c>
      <c r="P91" s="344" t="e">
        <f>#REF!</f>
        <v>#REF!</v>
      </c>
      <c r="Q91" s="344" t="e">
        <f>#REF!</f>
        <v>#REF!</v>
      </c>
      <c r="R91" s="344"/>
      <c r="S91" s="344"/>
      <c r="T91" s="344" t="e">
        <f>#REF!</f>
        <v>#REF!</v>
      </c>
      <c r="U91" s="344"/>
      <c r="V91" s="344"/>
      <c r="W91" s="344" t="e">
        <f>#REF!</f>
        <v>#REF!</v>
      </c>
      <c r="X91" s="344"/>
      <c r="Y91" s="344"/>
      <c r="Z91" s="344" t="e">
        <f>#REF!</f>
        <v>#REF!</v>
      </c>
      <c r="AA91" s="344"/>
      <c r="AB91" s="344"/>
      <c r="AC91" s="344" t="e">
        <f>#REF!</f>
        <v>#REF!</v>
      </c>
      <c r="AD91" s="344"/>
      <c r="AE91" s="344"/>
      <c r="AF91" s="344" t="e">
        <f>#REF!</f>
        <v>#REF!</v>
      </c>
      <c r="AG91" s="344"/>
      <c r="AH91" s="344"/>
      <c r="AI91" s="344" t="e">
        <f>#REF!</f>
        <v>#REF!</v>
      </c>
      <c r="AJ91" s="344"/>
      <c r="AK91" s="344"/>
      <c r="AL91" s="344" t="e">
        <f>#REF!</f>
        <v>#REF!</v>
      </c>
      <c r="AM91" s="344"/>
      <c r="AN91" s="344"/>
      <c r="AO91" s="344"/>
      <c r="AP91" s="344"/>
      <c r="AQ91" s="344"/>
      <c r="AR91" s="344"/>
      <c r="AS91" s="344"/>
      <c r="AT91" s="344"/>
      <c r="AU91" s="319"/>
      <c r="AV91" s="319"/>
      <c r="AW91" s="308"/>
      <c r="AX91" s="319"/>
      <c r="AY91" s="308"/>
      <c r="AZ91" s="342"/>
      <c r="BA91" s="308"/>
      <c r="BB91" s="319"/>
      <c r="BC91" s="319"/>
    </row>
    <row r="92" spans="1:55" s="280" customFormat="1" ht="21" hidden="1" customHeight="1" x14ac:dyDescent="0.25">
      <c r="A92" s="356" t="e">
        <f>#REF!</f>
        <v>#REF!</v>
      </c>
      <c r="B92" s="319" t="e">
        <f>#REF!</f>
        <v>#REF!</v>
      </c>
      <c r="C92" s="319" t="e">
        <f>#REF!</f>
        <v>#REF!</v>
      </c>
      <c r="D92" s="344" t="e">
        <f>#REF!</f>
        <v>#REF!</v>
      </c>
      <c r="E92" s="344" t="e">
        <f>#REF!</f>
        <v>#REF!</v>
      </c>
      <c r="F92" s="344" t="e">
        <f>#REF!</f>
        <v>#REF!</v>
      </c>
      <c r="G92" s="344" t="e">
        <f>#REF!</f>
        <v>#REF!</v>
      </c>
      <c r="H92" s="344" t="e">
        <f>#REF!</f>
        <v>#REF!</v>
      </c>
      <c r="I92" s="344" t="e">
        <f>#REF!</f>
        <v>#REF!</v>
      </c>
      <c r="J92" s="344" t="e">
        <f>#REF!</f>
        <v>#REF!</v>
      </c>
      <c r="K92" s="344" t="e">
        <f>#REF!</f>
        <v>#REF!</v>
      </c>
      <c r="L92" s="344" t="e">
        <f>#REF!</f>
        <v>#REF!</v>
      </c>
      <c r="M92" s="344" t="e">
        <f>#REF!</f>
        <v>#REF!</v>
      </c>
      <c r="N92" s="344" t="e">
        <f>#REF!</f>
        <v>#REF!</v>
      </c>
      <c r="O92" s="344" t="e">
        <f>#REF!</f>
        <v>#REF!</v>
      </c>
      <c r="P92" s="344" t="e">
        <f>#REF!</f>
        <v>#REF!</v>
      </c>
      <c r="Q92" s="344" t="e">
        <f>#REF!</f>
        <v>#REF!</v>
      </c>
      <c r="R92" s="344"/>
      <c r="S92" s="344"/>
      <c r="T92" s="344" t="e">
        <f>#REF!</f>
        <v>#REF!</v>
      </c>
      <c r="U92" s="344"/>
      <c r="V92" s="344"/>
      <c r="W92" s="344" t="e">
        <f>#REF!</f>
        <v>#REF!</v>
      </c>
      <c r="X92" s="344"/>
      <c r="Y92" s="344"/>
      <c r="Z92" s="344" t="e">
        <f>#REF!</f>
        <v>#REF!</v>
      </c>
      <c r="AA92" s="344"/>
      <c r="AB92" s="344"/>
      <c r="AC92" s="344" t="e">
        <f>#REF!</f>
        <v>#REF!</v>
      </c>
      <c r="AD92" s="344"/>
      <c r="AE92" s="344"/>
      <c r="AF92" s="344" t="e">
        <f>#REF!</f>
        <v>#REF!</v>
      </c>
      <c r="AG92" s="344"/>
      <c r="AH92" s="344"/>
      <c r="AI92" s="344" t="e">
        <f>#REF!</f>
        <v>#REF!</v>
      </c>
      <c r="AJ92" s="344"/>
      <c r="AK92" s="344"/>
      <c r="AL92" s="344" t="e">
        <f>#REF!</f>
        <v>#REF!</v>
      </c>
      <c r="AM92" s="344"/>
      <c r="AN92" s="344"/>
      <c r="AO92" s="344"/>
      <c r="AP92" s="344"/>
      <c r="AQ92" s="344"/>
      <c r="AR92" s="344"/>
      <c r="AS92" s="344"/>
      <c r="AT92" s="344"/>
      <c r="AU92" s="319"/>
      <c r="AV92" s="319"/>
      <c r="AW92" s="308"/>
      <c r="AX92" s="319"/>
      <c r="AY92" s="308"/>
      <c r="AZ92" s="342"/>
      <c r="BA92" s="308"/>
      <c r="BB92" s="319"/>
      <c r="BC92" s="319"/>
    </row>
    <row r="93" spans="1:55" s="280" customFormat="1" ht="21" hidden="1" customHeight="1" x14ac:dyDescent="0.25">
      <c r="A93" s="356" t="e">
        <f>#REF!</f>
        <v>#REF!</v>
      </c>
      <c r="B93" s="319" t="e">
        <f>#REF!</f>
        <v>#REF!</v>
      </c>
      <c r="C93" s="319" t="e">
        <f>#REF!</f>
        <v>#REF!</v>
      </c>
      <c r="D93" s="344" t="e">
        <f>#REF!</f>
        <v>#REF!</v>
      </c>
      <c r="E93" s="344" t="e">
        <f>#REF!</f>
        <v>#REF!</v>
      </c>
      <c r="F93" s="344" t="e">
        <f>#REF!</f>
        <v>#REF!</v>
      </c>
      <c r="G93" s="344" t="e">
        <f>#REF!</f>
        <v>#REF!</v>
      </c>
      <c r="H93" s="344" t="e">
        <f>#REF!</f>
        <v>#REF!</v>
      </c>
      <c r="I93" s="344" t="e">
        <f>#REF!</f>
        <v>#REF!</v>
      </c>
      <c r="J93" s="344" t="e">
        <f>#REF!</f>
        <v>#REF!</v>
      </c>
      <c r="K93" s="344" t="e">
        <f>#REF!</f>
        <v>#REF!</v>
      </c>
      <c r="L93" s="344" t="e">
        <f>#REF!</f>
        <v>#REF!</v>
      </c>
      <c r="M93" s="344" t="e">
        <f>#REF!</f>
        <v>#REF!</v>
      </c>
      <c r="N93" s="344" t="e">
        <f>#REF!</f>
        <v>#REF!</v>
      </c>
      <c r="O93" s="344" t="e">
        <f>#REF!</f>
        <v>#REF!</v>
      </c>
      <c r="P93" s="344" t="e">
        <f>#REF!</f>
        <v>#REF!</v>
      </c>
      <c r="Q93" s="344" t="e">
        <f>#REF!</f>
        <v>#REF!</v>
      </c>
      <c r="R93" s="344"/>
      <c r="S93" s="344"/>
      <c r="T93" s="344" t="e">
        <f>#REF!</f>
        <v>#REF!</v>
      </c>
      <c r="U93" s="344"/>
      <c r="V93" s="344"/>
      <c r="W93" s="344" t="e">
        <f>#REF!</f>
        <v>#REF!</v>
      </c>
      <c r="X93" s="344"/>
      <c r="Y93" s="344"/>
      <c r="Z93" s="344" t="e">
        <f>#REF!</f>
        <v>#REF!</v>
      </c>
      <c r="AA93" s="344"/>
      <c r="AB93" s="344"/>
      <c r="AC93" s="344" t="e">
        <f>#REF!</f>
        <v>#REF!</v>
      </c>
      <c r="AD93" s="344"/>
      <c r="AE93" s="344"/>
      <c r="AF93" s="344" t="e">
        <f>#REF!</f>
        <v>#REF!</v>
      </c>
      <c r="AG93" s="344"/>
      <c r="AH93" s="344"/>
      <c r="AI93" s="344" t="e">
        <f>#REF!</f>
        <v>#REF!</v>
      </c>
      <c r="AJ93" s="344"/>
      <c r="AK93" s="344"/>
      <c r="AL93" s="344" t="e">
        <f>#REF!</f>
        <v>#REF!</v>
      </c>
      <c r="AM93" s="344"/>
      <c r="AN93" s="344"/>
      <c r="AO93" s="344"/>
      <c r="AP93" s="344"/>
      <c r="AQ93" s="344"/>
      <c r="AR93" s="344"/>
      <c r="AS93" s="344"/>
      <c r="AT93" s="344"/>
      <c r="AU93" s="319"/>
      <c r="AV93" s="319"/>
      <c r="AW93" s="308"/>
      <c r="AX93" s="319"/>
      <c r="AY93" s="308"/>
      <c r="AZ93" s="342"/>
      <c r="BA93" s="308"/>
      <c r="BB93" s="319"/>
      <c r="BC93" s="319"/>
    </row>
    <row r="94" spans="1:55" s="280" customFormat="1" ht="21" hidden="1" customHeight="1" x14ac:dyDescent="0.25">
      <c r="A94" s="356" t="e">
        <f>#REF!</f>
        <v>#REF!</v>
      </c>
      <c r="B94" s="319" t="e">
        <f>#REF!</f>
        <v>#REF!</v>
      </c>
      <c r="C94" s="319" t="e">
        <f>#REF!</f>
        <v>#REF!</v>
      </c>
      <c r="D94" s="344" t="e">
        <f>#REF!</f>
        <v>#REF!</v>
      </c>
      <c r="E94" s="344" t="e">
        <f>#REF!</f>
        <v>#REF!</v>
      </c>
      <c r="F94" s="344" t="e">
        <f>#REF!</f>
        <v>#REF!</v>
      </c>
      <c r="G94" s="344" t="e">
        <f>#REF!</f>
        <v>#REF!</v>
      </c>
      <c r="H94" s="344" t="e">
        <f>#REF!</f>
        <v>#REF!</v>
      </c>
      <c r="I94" s="344" t="e">
        <f>#REF!</f>
        <v>#REF!</v>
      </c>
      <c r="J94" s="344" t="e">
        <f>#REF!</f>
        <v>#REF!</v>
      </c>
      <c r="K94" s="344" t="e">
        <f>#REF!</f>
        <v>#REF!</v>
      </c>
      <c r="L94" s="344" t="e">
        <f>#REF!</f>
        <v>#REF!</v>
      </c>
      <c r="M94" s="344" t="e">
        <f>#REF!</f>
        <v>#REF!</v>
      </c>
      <c r="N94" s="344" t="e">
        <f>#REF!</f>
        <v>#REF!</v>
      </c>
      <c r="O94" s="344" t="e">
        <f>#REF!</f>
        <v>#REF!</v>
      </c>
      <c r="P94" s="344" t="e">
        <f>#REF!</f>
        <v>#REF!</v>
      </c>
      <c r="Q94" s="344" t="e">
        <f>#REF!</f>
        <v>#REF!</v>
      </c>
      <c r="R94" s="344"/>
      <c r="S94" s="344"/>
      <c r="T94" s="344" t="e">
        <f>#REF!</f>
        <v>#REF!</v>
      </c>
      <c r="U94" s="344"/>
      <c r="V94" s="344"/>
      <c r="W94" s="344" t="e">
        <f>#REF!</f>
        <v>#REF!</v>
      </c>
      <c r="X94" s="344"/>
      <c r="Y94" s="344"/>
      <c r="Z94" s="344" t="e">
        <f>#REF!</f>
        <v>#REF!</v>
      </c>
      <c r="AA94" s="344"/>
      <c r="AB94" s="344"/>
      <c r="AC94" s="344" t="e">
        <f>#REF!</f>
        <v>#REF!</v>
      </c>
      <c r="AD94" s="344"/>
      <c r="AE94" s="344"/>
      <c r="AF94" s="344" t="e">
        <f>#REF!</f>
        <v>#REF!</v>
      </c>
      <c r="AG94" s="344"/>
      <c r="AH94" s="344"/>
      <c r="AI94" s="344" t="e">
        <f>#REF!</f>
        <v>#REF!</v>
      </c>
      <c r="AJ94" s="344"/>
      <c r="AK94" s="344"/>
      <c r="AL94" s="344" t="e">
        <f>#REF!</f>
        <v>#REF!</v>
      </c>
      <c r="AM94" s="344"/>
      <c r="AN94" s="344"/>
      <c r="AO94" s="319" t="e">
        <f>#REF!</f>
        <v>#REF!</v>
      </c>
      <c r="AP94" s="319" t="e">
        <f>#REF!</f>
        <v>#REF!</v>
      </c>
      <c r="AQ94" s="319" t="e">
        <f>#REF!</f>
        <v>#REF!</v>
      </c>
      <c r="AR94" s="319" t="e">
        <f>#REF!</f>
        <v>#REF!</v>
      </c>
      <c r="AS94" s="319" t="e">
        <f>#REF!</f>
        <v>#REF!</v>
      </c>
      <c r="AT94" s="319" t="e">
        <f>#REF!</f>
        <v>#REF!</v>
      </c>
      <c r="AU94" s="319"/>
      <c r="AV94" s="319"/>
      <c r="AW94" s="308"/>
      <c r="AX94" s="319"/>
      <c r="AY94" s="308"/>
      <c r="AZ94" s="342"/>
      <c r="BA94" s="308"/>
      <c r="BB94" s="319"/>
      <c r="BC94" s="319"/>
    </row>
    <row r="95" spans="1:55" s="280" customFormat="1" ht="21" hidden="1" customHeight="1" x14ac:dyDescent="0.25">
      <c r="A95" s="356" t="e">
        <f>#REF!</f>
        <v>#REF!</v>
      </c>
      <c r="B95" s="319" t="e">
        <f>#REF!</f>
        <v>#REF!</v>
      </c>
      <c r="C95" s="319" t="e">
        <f>#REF!</f>
        <v>#REF!</v>
      </c>
      <c r="D95" s="344" t="e">
        <f>#REF!</f>
        <v>#REF!</v>
      </c>
      <c r="E95" s="344" t="e">
        <f>#REF!</f>
        <v>#REF!</v>
      </c>
      <c r="F95" s="344" t="e">
        <f>#REF!</f>
        <v>#REF!</v>
      </c>
      <c r="G95" s="344" t="e">
        <f>#REF!</f>
        <v>#REF!</v>
      </c>
      <c r="H95" s="344" t="e">
        <f>#REF!</f>
        <v>#REF!</v>
      </c>
      <c r="I95" s="344" t="e">
        <f>#REF!</f>
        <v>#REF!</v>
      </c>
      <c r="J95" s="344" t="e">
        <f>#REF!</f>
        <v>#REF!</v>
      </c>
      <c r="K95" s="344" t="e">
        <f>#REF!</f>
        <v>#REF!</v>
      </c>
      <c r="L95" s="344" t="e">
        <f>#REF!</f>
        <v>#REF!</v>
      </c>
      <c r="M95" s="344" t="e">
        <f>#REF!</f>
        <v>#REF!</v>
      </c>
      <c r="N95" s="344" t="e">
        <f>#REF!</f>
        <v>#REF!</v>
      </c>
      <c r="O95" s="344" t="e">
        <f>#REF!</f>
        <v>#REF!</v>
      </c>
      <c r="P95" s="344" t="e">
        <f>#REF!</f>
        <v>#REF!</v>
      </c>
      <c r="Q95" s="344" t="e">
        <f>#REF!</f>
        <v>#REF!</v>
      </c>
      <c r="R95" s="344"/>
      <c r="S95" s="344"/>
      <c r="T95" s="344" t="e">
        <f>#REF!</f>
        <v>#REF!</v>
      </c>
      <c r="U95" s="344"/>
      <c r="V95" s="344"/>
      <c r="W95" s="344" t="e">
        <f>#REF!</f>
        <v>#REF!</v>
      </c>
      <c r="X95" s="344"/>
      <c r="Y95" s="344"/>
      <c r="Z95" s="344" t="e">
        <f>#REF!</f>
        <v>#REF!</v>
      </c>
      <c r="AA95" s="344"/>
      <c r="AB95" s="344"/>
      <c r="AC95" s="344" t="e">
        <f>#REF!</f>
        <v>#REF!</v>
      </c>
      <c r="AD95" s="344"/>
      <c r="AE95" s="344"/>
      <c r="AF95" s="344" t="e">
        <f>#REF!</f>
        <v>#REF!</v>
      </c>
      <c r="AG95" s="344"/>
      <c r="AH95" s="344"/>
      <c r="AI95" s="344" t="e">
        <f>#REF!</f>
        <v>#REF!</v>
      </c>
      <c r="AJ95" s="344"/>
      <c r="AK95" s="344"/>
      <c r="AL95" s="344" t="e">
        <f>#REF!</f>
        <v>#REF!</v>
      </c>
      <c r="AM95" s="344"/>
      <c r="AN95" s="344"/>
      <c r="AO95" s="344"/>
      <c r="AP95" s="344"/>
      <c r="AQ95" s="344"/>
      <c r="AR95" s="344"/>
      <c r="AS95" s="344"/>
      <c r="AT95" s="344"/>
      <c r="AU95" s="319"/>
      <c r="AV95" s="319"/>
      <c r="AW95" s="308"/>
      <c r="AX95" s="319"/>
      <c r="AY95" s="308"/>
      <c r="AZ95" s="342"/>
      <c r="BA95" s="308"/>
      <c r="BB95" s="319"/>
      <c r="BC95" s="319"/>
    </row>
    <row r="96" spans="1:55" s="280" customFormat="1" ht="21" hidden="1" customHeight="1" x14ac:dyDescent="0.25">
      <c r="A96" s="356" t="e">
        <f>#REF!</f>
        <v>#REF!</v>
      </c>
      <c r="B96" s="319" t="e">
        <f>#REF!</f>
        <v>#REF!</v>
      </c>
      <c r="C96" s="319" t="e">
        <f>#REF!</f>
        <v>#REF!</v>
      </c>
      <c r="D96" s="344" t="e">
        <f>#REF!</f>
        <v>#REF!</v>
      </c>
      <c r="E96" s="344" t="e">
        <f>#REF!</f>
        <v>#REF!</v>
      </c>
      <c r="F96" s="344" t="e">
        <f>#REF!</f>
        <v>#REF!</v>
      </c>
      <c r="G96" s="344" t="e">
        <f>#REF!</f>
        <v>#REF!</v>
      </c>
      <c r="H96" s="344" t="e">
        <f>#REF!</f>
        <v>#REF!</v>
      </c>
      <c r="I96" s="344" t="e">
        <f>#REF!</f>
        <v>#REF!</v>
      </c>
      <c r="J96" s="344" t="e">
        <f>#REF!</f>
        <v>#REF!</v>
      </c>
      <c r="K96" s="344" t="e">
        <f>#REF!</f>
        <v>#REF!</v>
      </c>
      <c r="L96" s="344" t="e">
        <f>#REF!</f>
        <v>#REF!</v>
      </c>
      <c r="M96" s="344" t="e">
        <f>#REF!</f>
        <v>#REF!</v>
      </c>
      <c r="N96" s="344" t="e">
        <f>#REF!</f>
        <v>#REF!</v>
      </c>
      <c r="O96" s="344" t="e">
        <f>#REF!</f>
        <v>#REF!</v>
      </c>
      <c r="P96" s="344" t="e">
        <f>#REF!</f>
        <v>#REF!</v>
      </c>
      <c r="Q96" s="344" t="e">
        <f>#REF!</f>
        <v>#REF!</v>
      </c>
      <c r="R96" s="344"/>
      <c r="S96" s="344"/>
      <c r="T96" s="344" t="e">
        <f>#REF!</f>
        <v>#REF!</v>
      </c>
      <c r="U96" s="344"/>
      <c r="V96" s="344"/>
      <c r="W96" s="344" t="e">
        <f>#REF!</f>
        <v>#REF!</v>
      </c>
      <c r="X96" s="344"/>
      <c r="Y96" s="344"/>
      <c r="Z96" s="344" t="e">
        <f>#REF!</f>
        <v>#REF!</v>
      </c>
      <c r="AA96" s="344"/>
      <c r="AB96" s="344"/>
      <c r="AC96" s="344" t="e">
        <f>#REF!</f>
        <v>#REF!</v>
      </c>
      <c r="AD96" s="344"/>
      <c r="AE96" s="344"/>
      <c r="AF96" s="344" t="e">
        <f>#REF!</f>
        <v>#REF!</v>
      </c>
      <c r="AG96" s="344"/>
      <c r="AH96" s="344"/>
      <c r="AI96" s="344" t="e">
        <f>#REF!</f>
        <v>#REF!</v>
      </c>
      <c r="AJ96" s="344"/>
      <c r="AK96" s="344"/>
      <c r="AL96" s="344" t="e">
        <f>#REF!</f>
        <v>#REF!</v>
      </c>
      <c r="AM96" s="344"/>
      <c r="AN96" s="344"/>
      <c r="AO96" s="344"/>
      <c r="AP96" s="344"/>
      <c r="AQ96" s="344"/>
      <c r="AR96" s="344"/>
      <c r="AS96" s="344"/>
      <c r="AT96" s="344"/>
      <c r="AU96" s="319"/>
      <c r="AV96" s="319"/>
      <c r="AW96" s="308"/>
      <c r="AX96" s="319"/>
      <c r="AY96" s="308"/>
      <c r="AZ96" s="342"/>
      <c r="BA96" s="308"/>
      <c r="BB96" s="319"/>
      <c r="BC96" s="319"/>
    </row>
    <row r="97" spans="1:55" s="280" customFormat="1" ht="21" hidden="1" customHeight="1" x14ac:dyDescent="0.25">
      <c r="A97" s="356" t="e">
        <f>#REF!</f>
        <v>#REF!</v>
      </c>
      <c r="B97" s="319" t="e">
        <f>#REF!</f>
        <v>#REF!</v>
      </c>
      <c r="C97" s="319" t="e">
        <f>#REF!</f>
        <v>#REF!</v>
      </c>
      <c r="D97" s="344" t="e">
        <f>#REF!</f>
        <v>#REF!</v>
      </c>
      <c r="E97" s="344" t="e">
        <f>#REF!</f>
        <v>#REF!</v>
      </c>
      <c r="F97" s="344" t="e">
        <f>#REF!</f>
        <v>#REF!</v>
      </c>
      <c r="G97" s="344" t="e">
        <f>#REF!</f>
        <v>#REF!</v>
      </c>
      <c r="H97" s="344" t="e">
        <f>#REF!</f>
        <v>#REF!</v>
      </c>
      <c r="I97" s="344" t="e">
        <f>#REF!</f>
        <v>#REF!</v>
      </c>
      <c r="J97" s="344" t="e">
        <f>#REF!</f>
        <v>#REF!</v>
      </c>
      <c r="K97" s="344" t="e">
        <f>#REF!</f>
        <v>#REF!</v>
      </c>
      <c r="L97" s="344" t="e">
        <f>#REF!</f>
        <v>#REF!</v>
      </c>
      <c r="M97" s="344" t="e">
        <f>#REF!</f>
        <v>#REF!</v>
      </c>
      <c r="N97" s="344" t="e">
        <f>#REF!</f>
        <v>#REF!</v>
      </c>
      <c r="O97" s="344" t="e">
        <f>#REF!</f>
        <v>#REF!</v>
      </c>
      <c r="P97" s="344" t="e">
        <f>#REF!</f>
        <v>#REF!</v>
      </c>
      <c r="Q97" s="344" t="e">
        <f>#REF!</f>
        <v>#REF!</v>
      </c>
      <c r="R97" s="344"/>
      <c r="S97" s="344"/>
      <c r="T97" s="344" t="e">
        <f>#REF!</f>
        <v>#REF!</v>
      </c>
      <c r="U97" s="344"/>
      <c r="V97" s="344"/>
      <c r="W97" s="344" t="e">
        <f>#REF!</f>
        <v>#REF!</v>
      </c>
      <c r="X97" s="344"/>
      <c r="Y97" s="344"/>
      <c r="Z97" s="344" t="e">
        <f>#REF!</f>
        <v>#REF!</v>
      </c>
      <c r="AA97" s="344"/>
      <c r="AB97" s="344"/>
      <c r="AC97" s="344" t="e">
        <f>#REF!</f>
        <v>#REF!</v>
      </c>
      <c r="AD97" s="344"/>
      <c r="AE97" s="344"/>
      <c r="AF97" s="344" t="e">
        <f>#REF!</f>
        <v>#REF!</v>
      </c>
      <c r="AG97" s="344"/>
      <c r="AH97" s="344"/>
      <c r="AI97" s="344" t="e">
        <f>#REF!</f>
        <v>#REF!</v>
      </c>
      <c r="AJ97" s="344"/>
      <c r="AK97" s="344"/>
      <c r="AL97" s="344" t="e">
        <f>#REF!</f>
        <v>#REF!</v>
      </c>
      <c r="AM97" s="344"/>
      <c r="AN97" s="344"/>
      <c r="AO97" s="344"/>
      <c r="AP97" s="344"/>
      <c r="AQ97" s="344"/>
      <c r="AR97" s="344"/>
      <c r="AS97" s="344"/>
      <c r="AT97" s="344"/>
      <c r="AU97" s="319"/>
      <c r="AV97" s="319"/>
      <c r="AW97" s="308"/>
      <c r="AX97" s="319"/>
      <c r="AY97" s="308"/>
      <c r="AZ97" s="342"/>
      <c r="BA97" s="308"/>
      <c r="BB97" s="319"/>
      <c r="BC97" s="319"/>
    </row>
    <row r="98" spans="1:55" s="280" customFormat="1" ht="21" hidden="1" customHeight="1" x14ac:dyDescent="0.25">
      <c r="A98" s="356" t="e">
        <f>#REF!</f>
        <v>#REF!</v>
      </c>
      <c r="B98" s="319" t="e">
        <f>#REF!</f>
        <v>#REF!</v>
      </c>
      <c r="C98" s="319" t="e">
        <f>#REF!</f>
        <v>#REF!</v>
      </c>
      <c r="D98" s="344" t="e">
        <f>#REF!</f>
        <v>#REF!</v>
      </c>
      <c r="E98" s="344" t="e">
        <f>#REF!</f>
        <v>#REF!</v>
      </c>
      <c r="F98" s="344" t="e">
        <f>#REF!</f>
        <v>#REF!</v>
      </c>
      <c r="G98" s="344" t="e">
        <f>#REF!</f>
        <v>#REF!</v>
      </c>
      <c r="H98" s="344" t="e">
        <f>#REF!</f>
        <v>#REF!</v>
      </c>
      <c r="I98" s="344" t="e">
        <f>#REF!</f>
        <v>#REF!</v>
      </c>
      <c r="J98" s="344" t="e">
        <f>#REF!</f>
        <v>#REF!</v>
      </c>
      <c r="K98" s="344" t="e">
        <f>#REF!</f>
        <v>#REF!</v>
      </c>
      <c r="L98" s="344" t="e">
        <f>#REF!</f>
        <v>#REF!</v>
      </c>
      <c r="M98" s="344" t="e">
        <f>#REF!</f>
        <v>#REF!</v>
      </c>
      <c r="N98" s="344" t="e">
        <f>#REF!</f>
        <v>#REF!</v>
      </c>
      <c r="O98" s="344" t="e">
        <f>#REF!</f>
        <v>#REF!</v>
      </c>
      <c r="P98" s="344" t="e">
        <f>#REF!</f>
        <v>#REF!</v>
      </c>
      <c r="Q98" s="344" t="e">
        <f>#REF!</f>
        <v>#REF!</v>
      </c>
      <c r="R98" s="344"/>
      <c r="S98" s="344"/>
      <c r="T98" s="344" t="e">
        <f>#REF!</f>
        <v>#REF!</v>
      </c>
      <c r="U98" s="344"/>
      <c r="V98" s="344"/>
      <c r="W98" s="344" t="e">
        <f>#REF!</f>
        <v>#REF!</v>
      </c>
      <c r="X98" s="344"/>
      <c r="Y98" s="344"/>
      <c r="Z98" s="344" t="e">
        <f>#REF!</f>
        <v>#REF!</v>
      </c>
      <c r="AA98" s="344"/>
      <c r="AB98" s="344"/>
      <c r="AC98" s="344" t="e">
        <f>#REF!</f>
        <v>#REF!</v>
      </c>
      <c r="AD98" s="344"/>
      <c r="AE98" s="344"/>
      <c r="AF98" s="344" t="e">
        <f>#REF!</f>
        <v>#REF!</v>
      </c>
      <c r="AG98" s="344"/>
      <c r="AH98" s="344"/>
      <c r="AI98" s="344" t="e">
        <f>#REF!</f>
        <v>#REF!</v>
      </c>
      <c r="AJ98" s="344"/>
      <c r="AK98" s="344"/>
      <c r="AL98" s="344" t="e">
        <f>#REF!</f>
        <v>#REF!</v>
      </c>
      <c r="AM98" s="344"/>
      <c r="AN98" s="344"/>
      <c r="AO98" s="319" t="e">
        <f>#REF!</f>
        <v>#REF!</v>
      </c>
      <c r="AP98" s="319" t="e">
        <f>#REF!</f>
        <v>#REF!</v>
      </c>
      <c r="AQ98" s="319" t="e">
        <f>#REF!</f>
        <v>#REF!</v>
      </c>
      <c r="AR98" s="319" t="e">
        <f>#REF!</f>
        <v>#REF!</v>
      </c>
      <c r="AS98" s="319" t="e">
        <f>#REF!</f>
        <v>#REF!</v>
      </c>
      <c r="AT98" s="319" t="e">
        <f>#REF!</f>
        <v>#REF!</v>
      </c>
      <c r="AU98" s="319"/>
      <c r="AV98" s="319"/>
      <c r="AW98" s="308"/>
      <c r="AX98" s="319"/>
      <c r="AY98" s="308"/>
      <c r="AZ98" s="342"/>
      <c r="BA98" s="308"/>
      <c r="BB98" s="319"/>
      <c r="BC98" s="319"/>
    </row>
    <row r="99" spans="1:55" s="280" customFormat="1" ht="21" hidden="1" customHeight="1" x14ac:dyDescent="0.25">
      <c r="A99" s="356" t="str">
        <f>A513</f>
        <v>III.2</v>
      </c>
      <c r="B99" s="319" t="str">
        <f t="shared" ref="B99:AL99" si="47">B513</f>
        <v>Cứng hóa đường giao thông đến trung tâm xã</v>
      </c>
      <c r="C99" s="319">
        <f t="shared" si="47"/>
        <v>0</v>
      </c>
      <c r="D99" s="344">
        <f t="shared" si="47"/>
        <v>28000</v>
      </c>
      <c r="E99" s="344">
        <f t="shared" si="47"/>
        <v>28000</v>
      </c>
      <c r="F99" s="344">
        <f t="shared" si="47"/>
        <v>0</v>
      </c>
      <c r="G99" s="344">
        <f t="shared" si="47"/>
        <v>0</v>
      </c>
      <c r="H99" s="344">
        <f t="shared" si="47"/>
        <v>28000</v>
      </c>
      <c r="I99" s="344">
        <f t="shared" si="47"/>
        <v>28000</v>
      </c>
      <c r="J99" s="344">
        <f t="shared" si="47"/>
        <v>0</v>
      </c>
      <c r="K99" s="344">
        <f t="shared" si="47"/>
        <v>28000</v>
      </c>
      <c r="L99" s="344">
        <f t="shared" si="47"/>
        <v>28000</v>
      </c>
      <c r="M99" s="344">
        <f t="shared" si="47"/>
        <v>0</v>
      </c>
      <c r="N99" s="344">
        <f t="shared" si="47"/>
        <v>0</v>
      </c>
      <c r="O99" s="344">
        <f t="shared" si="47"/>
        <v>0</v>
      </c>
      <c r="P99" s="344">
        <f t="shared" si="47"/>
        <v>0</v>
      </c>
      <c r="Q99" s="344">
        <f t="shared" si="47"/>
        <v>19600</v>
      </c>
      <c r="R99" s="344"/>
      <c r="S99" s="344"/>
      <c r="T99" s="344">
        <f t="shared" si="47"/>
        <v>0</v>
      </c>
      <c r="U99" s="344"/>
      <c r="V99" s="344"/>
      <c r="W99" s="344">
        <f t="shared" si="47"/>
        <v>8400</v>
      </c>
      <c r="X99" s="344"/>
      <c r="Y99" s="344"/>
      <c r="Z99" s="344">
        <f t="shared" si="47"/>
        <v>0</v>
      </c>
      <c r="AA99" s="344"/>
      <c r="AB99" s="344"/>
      <c r="AC99" s="344">
        <f t="shared" si="47"/>
        <v>0</v>
      </c>
      <c r="AD99" s="344"/>
      <c r="AE99" s="344"/>
      <c r="AF99" s="344">
        <f t="shared" si="47"/>
        <v>0</v>
      </c>
      <c r="AG99" s="344"/>
      <c r="AH99" s="344"/>
      <c r="AI99" s="344">
        <f t="shared" si="47"/>
        <v>0</v>
      </c>
      <c r="AJ99" s="344"/>
      <c r="AK99" s="344"/>
      <c r="AL99" s="344">
        <f t="shared" si="47"/>
        <v>0</v>
      </c>
      <c r="AM99" s="344"/>
      <c r="AN99" s="344"/>
      <c r="AO99" s="344"/>
      <c r="AP99" s="344"/>
      <c r="AQ99" s="344"/>
      <c r="AR99" s="344"/>
      <c r="AS99" s="344"/>
      <c r="AT99" s="344"/>
      <c r="AU99" s="319"/>
      <c r="AV99" s="319"/>
      <c r="AW99" s="308"/>
      <c r="AX99" s="319"/>
      <c r="AY99" s="308"/>
      <c r="AZ99" s="342"/>
      <c r="BA99" s="308"/>
      <c r="BB99" s="319"/>
      <c r="BC99" s="319"/>
    </row>
    <row r="100" spans="1:55" s="280" customFormat="1" ht="26.25" hidden="1" customHeight="1" x14ac:dyDescent="0.25">
      <c r="A100" s="356" t="str">
        <f>A514</f>
        <v>a)</v>
      </c>
      <c r="B100" s="319" t="str">
        <f t="shared" ref="B100:AP100" si="48">B514</f>
        <v xml:space="preserve">Các xã thực hiện theo Quyết định số 652/QĐ-TTg ngày 28/5/2022 </v>
      </c>
      <c r="C100" s="319">
        <f t="shared" si="48"/>
        <v>0</v>
      </c>
      <c r="D100" s="344">
        <f t="shared" si="48"/>
        <v>19000</v>
      </c>
      <c r="E100" s="344">
        <f t="shared" si="48"/>
        <v>19000</v>
      </c>
      <c r="F100" s="344">
        <f t="shared" si="48"/>
        <v>0</v>
      </c>
      <c r="G100" s="344">
        <f t="shared" si="48"/>
        <v>0</v>
      </c>
      <c r="H100" s="344">
        <f t="shared" si="48"/>
        <v>19000</v>
      </c>
      <c r="I100" s="344">
        <f t="shared" si="48"/>
        <v>19000</v>
      </c>
      <c r="J100" s="344">
        <f t="shared" si="48"/>
        <v>0</v>
      </c>
      <c r="K100" s="344">
        <f t="shared" si="48"/>
        <v>19000</v>
      </c>
      <c r="L100" s="344">
        <f t="shared" si="48"/>
        <v>19000</v>
      </c>
      <c r="M100" s="344">
        <f t="shared" si="48"/>
        <v>0</v>
      </c>
      <c r="N100" s="344">
        <f t="shared" si="48"/>
        <v>0</v>
      </c>
      <c r="O100" s="344">
        <f t="shared" si="48"/>
        <v>0</v>
      </c>
      <c r="P100" s="344">
        <f t="shared" si="48"/>
        <v>0</v>
      </c>
      <c r="Q100" s="344">
        <f t="shared" si="48"/>
        <v>13300</v>
      </c>
      <c r="R100" s="344"/>
      <c r="S100" s="344"/>
      <c r="T100" s="344">
        <f t="shared" si="48"/>
        <v>0</v>
      </c>
      <c r="U100" s="344"/>
      <c r="V100" s="344"/>
      <c r="W100" s="344">
        <f t="shared" si="48"/>
        <v>5700</v>
      </c>
      <c r="X100" s="344"/>
      <c r="Y100" s="344"/>
      <c r="Z100" s="344">
        <f t="shared" si="48"/>
        <v>0</v>
      </c>
      <c r="AA100" s="344"/>
      <c r="AB100" s="344"/>
      <c r="AC100" s="344">
        <f t="shared" si="48"/>
        <v>0</v>
      </c>
      <c r="AD100" s="344"/>
      <c r="AE100" s="344"/>
      <c r="AF100" s="344">
        <f t="shared" si="48"/>
        <v>0</v>
      </c>
      <c r="AG100" s="344"/>
      <c r="AH100" s="344"/>
      <c r="AI100" s="344">
        <f t="shared" si="48"/>
        <v>0</v>
      </c>
      <c r="AJ100" s="344"/>
      <c r="AK100" s="344"/>
      <c r="AL100" s="344">
        <f t="shared" si="48"/>
        <v>0</v>
      </c>
      <c r="AM100" s="344"/>
      <c r="AN100" s="344"/>
      <c r="AO100" s="319">
        <f t="shared" si="48"/>
        <v>0</v>
      </c>
      <c r="AP100" s="319">
        <f t="shared" si="48"/>
        <v>0</v>
      </c>
      <c r="AQ100" s="319">
        <f t="shared" ref="AQ100:AT101" si="49">AQ514</f>
        <v>0</v>
      </c>
      <c r="AR100" s="319">
        <f t="shared" si="49"/>
        <v>0</v>
      </c>
      <c r="AS100" s="319">
        <f t="shared" si="49"/>
        <v>0</v>
      </c>
      <c r="AT100" s="319">
        <f t="shared" si="49"/>
        <v>0</v>
      </c>
      <c r="AU100" s="319"/>
      <c r="AV100" s="319"/>
      <c r="AW100" s="308"/>
      <c r="AX100" s="319"/>
      <c r="AY100" s="308"/>
      <c r="AZ100" s="342"/>
      <c r="BA100" s="308"/>
      <c r="BB100" s="319"/>
      <c r="BC100" s="319"/>
    </row>
    <row r="101" spans="1:55" s="280" customFormat="1" ht="21" hidden="1" customHeight="1" x14ac:dyDescent="0.25">
      <c r="A101" s="356" t="str">
        <f>A515</f>
        <v>*</v>
      </c>
      <c r="B101" s="319" t="str">
        <f t="shared" ref="B101:AP101" si="50">B515</f>
        <v>Xã Mường Pồn</v>
      </c>
      <c r="C101" s="319">
        <f t="shared" si="50"/>
        <v>0</v>
      </c>
      <c r="D101" s="344">
        <f t="shared" si="50"/>
        <v>19000</v>
      </c>
      <c r="E101" s="344">
        <f t="shared" si="50"/>
        <v>19000</v>
      </c>
      <c r="F101" s="344">
        <f t="shared" si="50"/>
        <v>0</v>
      </c>
      <c r="G101" s="344">
        <f t="shared" si="50"/>
        <v>0</v>
      </c>
      <c r="H101" s="344">
        <f t="shared" si="50"/>
        <v>19000</v>
      </c>
      <c r="I101" s="344">
        <f t="shared" si="50"/>
        <v>19000</v>
      </c>
      <c r="J101" s="344">
        <f t="shared" si="50"/>
        <v>0</v>
      </c>
      <c r="K101" s="344">
        <f t="shared" si="50"/>
        <v>19000</v>
      </c>
      <c r="L101" s="344">
        <f t="shared" si="50"/>
        <v>19000</v>
      </c>
      <c r="M101" s="344">
        <f t="shared" si="50"/>
        <v>0</v>
      </c>
      <c r="N101" s="344">
        <f t="shared" si="50"/>
        <v>0</v>
      </c>
      <c r="O101" s="344">
        <f t="shared" si="50"/>
        <v>0</v>
      </c>
      <c r="P101" s="344">
        <f t="shared" si="50"/>
        <v>0</v>
      </c>
      <c r="Q101" s="344">
        <f t="shared" si="50"/>
        <v>13300</v>
      </c>
      <c r="R101" s="344"/>
      <c r="S101" s="344"/>
      <c r="T101" s="344">
        <f t="shared" si="50"/>
        <v>0</v>
      </c>
      <c r="U101" s="344"/>
      <c r="V101" s="344"/>
      <c r="W101" s="344">
        <f t="shared" si="50"/>
        <v>5700</v>
      </c>
      <c r="X101" s="344"/>
      <c r="Y101" s="344"/>
      <c r="Z101" s="344">
        <f t="shared" si="50"/>
        <v>0</v>
      </c>
      <c r="AA101" s="344"/>
      <c r="AB101" s="344"/>
      <c r="AC101" s="344">
        <f t="shared" si="50"/>
        <v>0</v>
      </c>
      <c r="AD101" s="344"/>
      <c r="AE101" s="344"/>
      <c r="AF101" s="344">
        <f t="shared" si="50"/>
        <v>0</v>
      </c>
      <c r="AG101" s="344"/>
      <c r="AH101" s="344"/>
      <c r="AI101" s="344">
        <f t="shared" si="50"/>
        <v>0</v>
      </c>
      <c r="AJ101" s="344"/>
      <c r="AK101" s="344"/>
      <c r="AL101" s="344">
        <f t="shared" si="50"/>
        <v>0</v>
      </c>
      <c r="AM101" s="344"/>
      <c r="AN101" s="344"/>
      <c r="AO101" s="319">
        <f t="shared" si="50"/>
        <v>0</v>
      </c>
      <c r="AP101" s="319">
        <f t="shared" si="50"/>
        <v>0</v>
      </c>
      <c r="AQ101" s="319">
        <f t="shared" si="49"/>
        <v>0</v>
      </c>
      <c r="AR101" s="319">
        <f t="shared" si="49"/>
        <v>0</v>
      </c>
      <c r="AS101" s="319">
        <f t="shared" si="49"/>
        <v>0</v>
      </c>
      <c r="AT101" s="319">
        <f t="shared" si="49"/>
        <v>0</v>
      </c>
      <c r="AU101" s="319"/>
      <c r="AV101" s="319"/>
      <c r="AW101" s="308"/>
      <c r="AX101" s="319"/>
      <c r="AY101" s="308"/>
      <c r="AZ101" s="342"/>
      <c r="BA101" s="308"/>
      <c r="BB101" s="319"/>
      <c r="BC101" s="319"/>
    </row>
    <row r="102" spans="1:55" s="280" customFormat="1" ht="21" hidden="1" customHeight="1" x14ac:dyDescent="0.25">
      <c r="A102" s="356" t="str">
        <f>A517</f>
        <v>b)</v>
      </c>
      <c r="B102" s="319" t="str">
        <f t="shared" ref="B102:AL102" si="51">B517</f>
        <v>Các xã còn lại</v>
      </c>
      <c r="C102" s="319">
        <f t="shared" si="51"/>
        <v>0</v>
      </c>
      <c r="D102" s="344">
        <f t="shared" si="51"/>
        <v>9000</v>
      </c>
      <c r="E102" s="344">
        <f t="shared" si="51"/>
        <v>9000</v>
      </c>
      <c r="F102" s="344">
        <f t="shared" si="51"/>
        <v>0</v>
      </c>
      <c r="G102" s="344">
        <f t="shared" si="51"/>
        <v>0</v>
      </c>
      <c r="H102" s="344">
        <f t="shared" si="51"/>
        <v>9000</v>
      </c>
      <c r="I102" s="344">
        <f t="shared" si="51"/>
        <v>9000</v>
      </c>
      <c r="J102" s="344">
        <f t="shared" si="51"/>
        <v>0</v>
      </c>
      <c r="K102" s="344">
        <f t="shared" si="51"/>
        <v>9000</v>
      </c>
      <c r="L102" s="344">
        <f t="shared" si="51"/>
        <v>9000</v>
      </c>
      <c r="M102" s="344">
        <f t="shared" si="51"/>
        <v>0</v>
      </c>
      <c r="N102" s="344">
        <f t="shared" si="51"/>
        <v>0</v>
      </c>
      <c r="O102" s="344">
        <f t="shared" si="51"/>
        <v>0</v>
      </c>
      <c r="P102" s="344">
        <f t="shared" si="51"/>
        <v>0</v>
      </c>
      <c r="Q102" s="344">
        <f t="shared" si="51"/>
        <v>6300</v>
      </c>
      <c r="R102" s="344"/>
      <c r="S102" s="344"/>
      <c r="T102" s="344">
        <f t="shared" si="51"/>
        <v>0</v>
      </c>
      <c r="U102" s="344"/>
      <c r="V102" s="344"/>
      <c r="W102" s="344">
        <f t="shared" si="51"/>
        <v>2700</v>
      </c>
      <c r="X102" s="344"/>
      <c r="Y102" s="344"/>
      <c r="Z102" s="344">
        <f t="shared" si="51"/>
        <v>0</v>
      </c>
      <c r="AA102" s="344"/>
      <c r="AB102" s="344"/>
      <c r="AC102" s="344">
        <f t="shared" si="51"/>
        <v>0</v>
      </c>
      <c r="AD102" s="344"/>
      <c r="AE102" s="344"/>
      <c r="AF102" s="344">
        <f t="shared" si="51"/>
        <v>0</v>
      </c>
      <c r="AG102" s="344"/>
      <c r="AH102" s="344"/>
      <c r="AI102" s="344">
        <f t="shared" si="51"/>
        <v>0</v>
      </c>
      <c r="AJ102" s="344"/>
      <c r="AK102" s="344"/>
      <c r="AL102" s="344">
        <f t="shared" si="51"/>
        <v>0</v>
      </c>
      <c r="AM102" s="344"/>
      <c r="AN102" s="344"/>
      <c r="AO102" s="344"/>
      <c r="AP102" s="344"/>
      <c r="AQ102" s="344"/>
      <c r="AR102" s="344"/>
      <c r="AS102" s="344"/>
      <c r="AT102" s="344"/>
      <c r="AU102" s="319"/>
      <c r="AV102" s="319"/>
      <c r="AW102" s="308"/>
      <c r="AX102" s="319"/>
      <c r="AY102" s="308"/>
      <c r="AZ102" s="342"/>
      <c r="BA102" s="308"/>
      <c r="BB102" s="319"/>
      <c r="BC102" s="319"/>
    </row>
    <row r="103" spans="1:55" s="280" customFormat="1" ht="36" hidden="1" customHeight="1" x14ac:dyDescent="0.25">
      <c r="A103" s="356" t="e">
        <f>#REF!</f>
        <v>#REF!</v>
      </c>
      <c r="B103" s="357" t="e">
        <f>#REF!</f>
        <v>#REF!</v>
      </c>
      <c r="C103" s="356" t="e">
        <f>#REF!</f>
        <v>#REF!</v>
      </c>
      <c r="D103" s="356" t="e">
        <f>#REF!</f>
        <v>#REF!</v>
      </c>
      <c r="E103" s="356" t="e">
        <f>#REF!</f>
        <v>#REF!</v>
      </c>
      <c r="F103" s="356" t="e">
        <f>#REF!</f>
        <v>#REF!</v>
      </c>
      <c r="G103" s="356" t="e">
        <f>#REF!</f>
        <v>#REF!</v>
      </c>
      <c r="H103" s="356" t="e">
        <f>#REF!</f>
        <v>#REF!</v>
      </c>
      <c r="I103" s="356" t="e">
        <f>#REF!</f>
        <v>#REF!</v>
      </c>
      <c r="J103" s="356" t="e">
        <f>#REF!</f>
        <v>#REF!</v>
      </c>
      <c r="K103" s="356" t="e">
        <f>#REF!</f>
        <v>#REF!</v>
      </c>
      <c r="L103" s="356" t="e">
        <f>#REF!</f>
        <v>#REF!</v>
      </c>
      <c r="M103" s="356" t="e">
        <f>#REF!</f>
        <v>#REF!</v>
      </c>
      <c r="N103" s="356" t="e">
        <f>#REF!</f>
        <v>#REF!</v>
      </c>
      <c r="O103" s="356" t="e">
        <f>#REF!</f>
        <v>#REF!</v>
      </c>
      <c r="P103" s="356" t="e">
        <f>#REF!</f>
        <v>#REF!</v>
      </c>
      <c r="Q103" s="356" t="e">
        <f>#REF!</f>
        <v>#REF!</v>
      </c>
      <c r="R103" s="356"/>
      <c r="S103" s="356"/>
      <c r="T103" s="356" t="e">
        <f>#REF!</f>
        <v>#REF!</v>
      </c>
      <c r="U103" s="356"/>
      <c r="V103" s="356"/>
      <c r="W103" s="356" t="e">
        <f>#REF!</f>
        <v>#REF!</v>
      </c>
      <c r="X103" s="356"/>
      <c r="Y103" s="356"/>
      <c r="Z103" s="356" t="e">
        <f>#REF!</f>
        <v>#REF!</v>
      </c>
      <c r="AA103" s="356"/>
      <c r="AB103" s="356"/>
      <c r="AC103" s="356" t="e">
        <f>#REF!</f>
        <v>#REF!</v>
      </c>
      <c r="AD103" s="356"/>
      <c r="AE103" s="356"/>
      <c r="AF103" s="356" t="e">
        <f>#REF!</f>
        <v>#REF!</v>
      </c>
      <c r="AG103" s="356"/>
      <c r="AH103" s="356"/>
      <c r="AI103" s="356" t="e">
        <f>#REF!</f>
        <v>#REF!</v>
      </c>
      <c r="AJ103" s="356"/>
      <c r="AK103" s="356"/>
      <c r="AL103" s="356" t="e">
        <f>#REF!</f>
        <v>#REF!</v>
      </c>
      <c r="AM103" s="356"/>
      <c r="AN103" s="356"/>
      <c r="AO103" s="356" t="e">
        <f>#REF!</f>
        <v>#REF!</v>
      </c>
      <c r="AP103" s="356" t="e">
        <f>#REF!</f>
        <v>#REF!</v>
      </c>
      <c r="AQ103" s="356" t="e">
        <f>#REF!</f>
        <v>#REF!</v>
      </c>
      <c r="AR103" s="356" t="e">
        <f>#REF!</f>
        <v>#REF!</v>
      </c>
      <c r="AS103" s="356" t="e">
        <f>#REF!</f>
        <v>#REF!</v>
      </c>
      <c r="AT103" s="356" t="e">
        <f>#REF!</f>
        <v>#REF!</v>
      </c>
      <c r="AU103" s="319"/>
      <c r="AV103" s="319"/>
      <c r="AW103" s="308"/>
      <c r="AX103" s="319"/>
      <c r="AY103" s="308"/>
      <c r="AZ103" s="342"/>
      <c r="BA103" s="308"/>
      <c r="BB103" s="319"/>
      <c r="BC103" s="319"/>
    </row>
    <row r="104" spans="1:55" s="280" customFormat="1" ht="41.25" hidden="1" customHeight="1" x14ac:dyDescent="0.25">
      <c r="A104" s="356" t="e">
        <f>#REF!</f>
        <v>#REF!</v>
      </c>
      <c r="B104" s="357" t="e">
        <f>#REF!</f>
        <v>#REF!</v>
      </c>
      <c r="C104" s="356" t="e">
        <f>#REF!</f>
        <v>#REF!</v>
      </c>
      <c r="D104" s="356" t="e">
        <f>#REF!</f>
        <v>#REF!</v>
      </c>
      <c r="E104" s="356" t="e">
        <f>#REF!</f>
        <v>#REF!</v>
      </c>
      <c r="F104" s="356" t="e">
        <f>#REF!</f>
        <v>#REF!</v>
      </c>
      <c r="G104" s="356" t="e">
        <f>#REF!</f>
        <v>#REF!</v>
      </c>
      <c r="H104" s="356" t="e">
        <f>#REF!</f>
        <v>#REF!</v>
      </c>
      <c r="I104" s="356" t="e">
        <f>#REF!</f>
        <v>#REF!</v>
      </c>
      <c r="J104" s="356" t="e">
        <f>#REF!</f>
        <v>#REF!</v>
      </c>
      <c r="K104" s="356" t="e">
        <f>#REF!</f>
        <v>#REF!</v>
      </c>
      <c r="L104" s="356" t="e">
        <f>#REF!</f>
        <v>#REF!</v>
      </c>
      <c r="M104" s="356" t="e">
        <f>#REF!</f>
        <v>#REF!</v>
      </c>
      <c r="N104" s="356" t="e">
        <f>#REF!</f>
        <v>#REF!</v>
      </c>
      <c r="O104" s="356" t="e">
        <f>#REF!</f>
        <v>#REF!</v>
      </c>
      <c r="P104" s="356" t="e">
        <f>#REF!</f>
        <v>#REF!</v>
      </c>
      <c r="Q104" s="356" t="e">
        <f>#REF!</f>
        <v>#REF!</v>
      </c>
      <c r="R104" s="356"/>
      <c r="S104" s="356"/>
      <c r="T104" s="356" t="e">
        <f>#REF!</f>
        <v>#REF!</v>
      </c>
      <c r="U104" s="356"/>
      <c r="V104" s="356"/>
      <c r="W104" s="356" t="e">
        <f>#REF!</f>
        <v>#REF!</v>
      </c>
      <c r="X104" s="356"/>
      <c r="Y104" s="356"/>
      <c r="Z104" s="356" t="e">
        <f>#REF!</f>
        <v>#REF!</v>
      </c>
      <c r="AA104" s="356"/>
      <c r="AB104" s="356"/>
      <c r="AC104" s="356" t="e">
        <f>#REF!</f>
        <v>#REF!</v>
      </c>
      <c r="AD104" s="356"/>
      <c r="AE104" s="356"/>
      <c r="AF104" s="356" t="e">
        <f>#REF!</f>
        <v>#REF!</v>
      </c>
      <c r="AG104" s="356"/>
      <c r="AH104" s="356"/>
      <c r="AI104" s="356" t="e">
        <f>#REF!</f>
        <v>#REF!</v>
      </c>
      <c r="AJ104" s="356"/>
      <c r="AK104" s="356"/>
      <c r="AL104" s="356" t="e">
        <f>#REF!</f>
        <v>#REF!</v>
      </c>
      <c r="AM104" s="356"/>
      <c r="AN104" s="356"/>
      <c r="AO104" s="344"/>
      <c r="AP104" s="344"/>
      <c r="AQ104" s="344"/>
      <c r="AR104" s="344"/>
      <c r="AS104" s="344"/>
      <c r="AT104" s="344"/>
      <c r="AU104" s="319"/>
      <c r="AV104" s="319"/>
      <c r="AW104" s="308"/>
      <c r="AX104" s="319"/>
      <c r="AY104" s="308"/>
      <c r="AZ104" s="342"/>
      <c r="BA104" s="308"/>
      <c r="BB104" s="319"/>
      <c r="BC104" s="319"/>
    </row>
    <row r="105" spans="1:55" s="280" customFormat="1" ht="41.25" hidden="1" customHeight="1" x14ac:dyDescent="0.25">
      <c r="A105" s="356" t="e">
        <f>#REF!</f>
        <v>#REF!</v>
      </c>
      <c r="B105" s="357" t="e">
        <f>#REF!</f>
        <v>#REF!</v>
      </c>
      <c r="C105" s="356" t="e">
        <f>#REF!</f>
        <v>#REF!</v>
      </c>
      <c r="D105" s="356" t="e">
        <f>#REF!</f>
        <v>#REF!</v>
      </c>
      <c r="E105" s="356" t="e">
        <f>#REF!</f>
        <v>#REF!</v>
      </c>
      <c r="F105" s="356" t="e">
        <f>#REF!</f>
        <v>#REF!</v>
      </c>
      <c r="G105" s="356" t="e">
        <f>#REF!</f>
        <v>#REF!</v>
      </c>
      <c r="H105" s="356" t="e">
        <f>#REF!</f>
        <v>#REF!</v>
      </c>
      <c r="I105" s="356" t="e">
        <f>#REF!</f>
        <v>#REF!</v>
      </c>
      <c r="J105" s="356" t="e">
        <f>#REF!</f>
        <v>#REF!</v>
      </c>
      <c r="K105" s="356" t="e">
        <f>#REF!</f>
        <v>#REF!</v>
      </c>
      <c r="L105" s="356" t="e">
        <f>#REF!</f>
        <v>#REF!</v>
      </c>
      <c r="M105" s="356" t="e">
        <f>#REF!</f>
        <v>#REF!</v>
      </c>
      <c r="N105" s="356" t="e">
        <f>#REF!</f>
        <v>#REF!</v>
      </c>
      <c r="O105" s="356" t="e">
        <f>#REF!</f>
        <v>#REF!</v>
      </c>
      <c r="P105" s="356" t="e">
        <f>#REF!</f>
        <v>#REF!</v>
      </c>
      <c r="Q105" s="356" t="e">
        <f>#REF!</f>
        <v>#REF!</v>
      </c>
      <c r="R105" s="356"/>
      <c r="S105" s="356"/>
      <c r="T105" s="356" t="e">
        <f>#REF!</f>
        <v>#REF!</v>
      </c>
      <c r="U105" s="356"/>
      <c r="V105" s="356"/>
      <c r="W105" s="356" t="e">
        <f>#REF!</f>
        <v>#REF!</v>
      </c>
      <c r="X105" s="356"/>
      <c r="Y105" s="356"/>
      <c r="Z105" s="356" t="e">
        <f>#REF!</f>
        <v>#REF!</v>
      </c>
      <c r="AA105" s="356"/>
      <c r="AB105" s="356"/>
      <c r="AC105" s="356" t="e">
        <f>#REF!</f>
        <v>#REF!</v>
      </c>
      <c r="AD105" s="356"/>
      <c r="AE105" s="356"/>
      <c r="AF105" s="356" t="e">
        <f>#REF!</f>
        <v>#REF!</v>
      </c>
      <c r="AG105" s="356"/>
      <c r="AH105" s="356"/>
      <c r="AI105" s="356" t="e">
        <f>#REF!</f>
        <v>#REF!</v>
      </c>
      <c r="AJ105" s="356"/>
      <c r="AK105" s="356"/>
      <c r="AL105" s="356" t="e">
        <f>#REF!</f>
        <v>#REF!</v>
      </c>
      <c r="AM105" s="356"/>
      <c r="AN105" s="356"/>
      <c r="AO105" s="356" t="e">
        <f>#REF!</f>
        <v>#REF!</v>
      </c>
      <c r="AP105" s="356" t="e">
        <f>#REF!</f>
        <v>#REF!</v>
      </c>
      <c r="AQ105" s="356" t="e">
        <f>#REF!</f>
        <v>#REF!</v>
      </c>
      <c r="AR105" s="356" t="e">
        <f>#REF!</f>
        <v>#REF!</v>
      </c>
      <c r="AS105" s="356" t="e">
        <f>#REF!</f>
        <v>#REF!</v>
      </c>
      <c r="AT105" s="356" t="e">
        <f>#REF!</f>
        <v>#REF!</v>
      </c>
      <c r="AU105" s="319"/>
      <c r="AV105" s="319"/>
      <c r="AW105" s="308"/>
      <c r="AX105" s="319"/>
      <c r="AY105" s="308"/>
      <c r="AZ105" s="342"/>
      <c r="BA105" s="308"/>
      <c r="BB105" s="319"/>
      <c r="BC105" s="319"/>
    </row>
    <row r="106" spans="1:55" s="280" customFormat="1" ht="45.75" hidden="1" customHeight="1" x14ac:dyDescent="0.25">
      <c r="A106" s="356" t="e">
        <f>#REF!</f>
        <v>#REF!</v>
      </c>
      <c r="B106" s="319" t="e">
        <f>#REF!</f>
        <v>#REF!</v>
      </c>
      <c r="C106" s="319" t="e">
        <f>#REF!</f>
        <v>#REF!</v>
      </c>
      <c r="D106" s="344" t="e">
        <f>#REF!</f>
        <v>#REF!</v>
      </c>
      <c r="E106" s="344" t="e">
        <f>#REF!</f>
        <v>#REF!</v>
      </c>
      <c r="F106" s="344" t="e">
        <f>#REF!</f>
        <v>#REF!</v>
      </c>
      <c r="G106" s="344" t="e">
        <f>#REF!</f>
        <v>#REF!</v>
      </c>
      <c r="H106" s="344" t="e">
        <f>#REF!</f>
        <v>#REF!</v>
      </c>
      <c r="I106" s="344" t="e">
        <f>#REF!</f>
        <v>#REF!</v>
      </c>
      <c r="J106" s="344" t="e">
        <f>#REF!</f>
        <v>#REF!</v>
      </c>
      <c r="K106" s="344" t="e">
        <f>#REF!</f>
        <v>#REF!</v>
      </c>
      <c r="L106" s="344" t="e">
        <f>#REF!</f>
        <v>#REF!</v>
      </c>
      <c r="M106" s="344" t="e">
        <f>#REF!</f>
        <v>#REF!</v>
      </c>
      <c r="N106" s="344" t="e">
        <f>#REF!</f>
        <v>#REF!</v>
      </c>
      <c r="O106" s="344" t="e">
        <f>#REF!</f>
        <v>#REF!</v>
      </c>
      <c r="P106" s="344" t="e">
        <f>#REF!</f>
        <v>#REF!</v>
      </c>
      <c r="Q106" s="344" t="e">
        <f>#REF!</f>
        <v>#REF!</v>
      </c>
      <c r="R106" s="344"/>
      <c r="S106" s="344"/>
      <c r="T106" s="344" t="e">
        <f>#REF!</f>
        <v>#REF!</v>
      </c>
      <c r="U106" s="344"/>
      <c r="V106" s="344"/>
      <c r="W106" s="344" t="e">
        <f>#REF!</f>
        <v>#REF!</v>
      </c>
      <c r="X106" s="344"/>
      <c r="Y106" s="344"/>
      <c r="Z106" s="344" t="e">
        <f>#REF!</f>
        <v>#REF!</v>
      </c>
      <c r="AA106" s="344"/>
      <c r="AB106" s="344"/>
      <c r="AC106" s="344" t="e">
        <f>#REF!</f>
        <v>#REF!</v>
      </c>
      <c r="AD106" s="344"/>
      <c r="AE106" s="344"/>
      <c r="AF106" s="344" t="e">
        <f>#REF!</f>
        <v>#REF!</v>
      </c>
      <c r="AG106" s="344"/>
      <c r="AH106" s="344"/>
      <c r="AI106" s="344" t="e">
        <f>#REF!</f>
        <v>#REF!</v>
      </c>
      <c r="AJ106" s="344"/>
      <c r="AK106" s="344"/>
      <c r="AL106" s="344" t="e">
        <f>#REF!</f>
        <v>#REF!</v>
      </c>
      <c r="AM106" s="344"/>
      <c r="AN106" s="344"/>
      <c r="AO106" s="319" t="e">
        <f>#REF!</f>
        <v>#REF!</v>
      </c>
      <c r="AP106" s="319" t="e">
        <f>#REF!</f>
        <v>#REF!</v>
      </c>
      <c r="AQ106" s="319" t="e">
        <f>#REF!</f>
        <v>#REF!</v>
      </c>
      <c r="AR106" s="319" t="e">
        <f>#REF!</f>
        <v>#REF!</v>
      </c>
      <c r="AS106" s="319" t="e">
        <f>#REF!</f>
        <v>#REF!</v>
      </c>
      <c r="AT106" s="319" t="e">
        <f>#REF!</f>
        <v>#REF!</v>
      </c>
      <c r="AU106" s="319"/>
      <c r="AV106" s="319"/>
      <c r="AW106" s="308"/>
      <c r="AX106" s="319"/>
      <c r="AY106" s="308"/>
      <c r="AZ106" s="342"/>
      <c r="BA106" s="308"/>
      <c r="BB106" s="319"/>
      <c r="BC106" s="319"/>
    </row>
    <row r="107" spans="1:55" s="280" customFormat="1" ht="45.75" hidden="1" customHeight="1" x14ac:dyDescent="0.25">
      <c r="A107" s="356" t="e">
        <f>#REF!</f>
        <v>#REF!</v>
      </c>
      <c r="B107" s="319" t="e">
        <f>#REF!</f>
        <v>#REF!</v>
      </c>
      <c r="C107" s="319" t="e">
        <f>#REF!</f>
        <v>#REF!</v>
      </c>
      <c r="D107" s="344" t="e">
        <f>#REF!</f>
        <v>#REF!</v>
      </c>
      <c r="E107" s="344" t="e">
        <f>#REF!</f>
        <v>#REF!</v>
      </c>
      <c r="F107" s="344" t="e">
        <f>#REF!</f>
        <v>#REF!</v>
      </c>
      <c r="G107" s="344" t="e">
        <f>#REF!</f>
        <v>#REF!</v>
      </c>
      <c r="H107" s="344" t="e">
        <f>#REF!</f>
        <v>#REF!</v>
      </c>
      <c r="I107" s="344" t="e">
        <f>#REF!</f>
        <v>#REF!</v>
      </c>
      <c r="J107" s="344" t="e">
        <f>#REF!</f>
        <v>#REF!</v>
      </c>
      <c r="K107" s="344" t="e">
        <f>#REF!</f>
        <v>#REF!</v>
      </c>
      <c r="L107" s="344" t="e">
        <f>#REF!</f>
        <v>#REF!</v>
      </c>
      <c r="M107" s="344" t="e">
        <f>#REF!</f>
        <v>#REF!</v>
      </c>
      <c r="N107" s="344" t="e">
        <f>#REF!</f>
        <v>#REF!</v>
      </c>
      <c r="O107" s="344" t="e">
        <f>#REF!</f>
        <v>#REF!</v>
      </c>
      <c r="P107" s="344" t="e">
        <f>#REF!</f>
        <v>#REF!</v>
      </c>
      <c r="Q107" s="344" t="e">
        <f>#REF!</f>
        <v>#REF!</v>
      </c>
      <c r="R107" s="344"/>
      <c r="S107" s="344"/>
      <c r="T107" s="344" t="e">
        <f>#REF!</f>
        <v>#REF!</v>
      </c>
      <c r="U107" s="344"/>
      <c r="V107" s="344"/>
      <c r="W107" s="344" t="e">
        <f>#REF!</f>
        <v>#REF!</v>
      </c>
      <c r="X107" s="344"/>
      <c r="Y107" s="344"/>
      <c r="Z107" s="344" t="e">
        <f>#REF!</f>
        <v>#REF!</v>
      </c>
      <c r="AA107" s="344"/>
      <c r="AB107" s="344"/>
      <c r="AC107" s="344" t="e">
        <f>#REF!</f>
        <v>#REF!</v>
      </c>
      <c r="AD107" s="344"/>
      <c r="AE107" s="344"/>
      <c r="AF107" s="344" t="e">
        <f>#REF!</f>
        <v>#REF!</v>
      </c>
      <c r="AG107" s="344"/>
      <c r="AH107" s="344"/>
      <c r="AI107" s="344" t="e">
        <f>#REF!</f>
        <v>#REF!</v>
      </c>
      <c r="AJ107" s="344"/>
      <c r="AK107" s="344"/>
      <c r="AL107" s="344" t="e">
        <f>#REF!</f>
        <v>#REF!</v>
      </c>
      <c r="AM107" s="344"/>
      <c r="AN107" s="344"/>
      <c r="AO107" s="319" t="e">
        <f>#REF!</f>
        <v>#REF!</v>
      </c>
      <c r="AP107" s="319" t="e">
        <f>#REF!</f>
        <v>#REF!</v>
      </c>
      <c r="AQ107" s="319" t="e">
        <f>#REF!</f>
        <v>#REF!</v>
      </c>
      <c r="AR107" s="319" t="e">
        <f>#REF!</f>
        <v>#REF!</v>
      </c>
      <c r="AS107" s="319" t="e">
        <f>#REF!</f>
        <v>#REF!</v>
      </c>
      <c r="AT107" s="319" t="e">
        <f>#REF!</f>
        <v>#REF!</v>
      </c>
      <c r="AU107" s="319"/>
      <c r="AV107" s="319"/>
      <c r="AW107" s="308"/>
      <c r="AX107" s="319"/>
      <c r="AY107" s="308"/>
      <c r="AZ107" s="342"/>
      <c r="BA107" s="308"/>
      <c r="BB107" s="319"/>
      <c r="BC107" s="319"/>
    </row>
    <row r="108" spans="1:55" s="280" customFormat="1" ht="45.75" hidden="1" customHeight="1" x14ac:dyDescent="0.25">
      <c r="A108" s="356" t="e">
        <f>#REF!</f>
        <v>#REF!</v>
      </c>
      <c r="B108" s="319" t="e">
        <f>#REF!</f>
        <v>#REF!</v>
      </c>
      <c r="C108" s="319" t="e">
        <f>#REF!</f>
        <v>#REF!</v>
      </c>
      <c r="D108" s="344" t="e">
        <f>#REF!</f>
        <v>#REF!</v>
      </c>
      <c r="E108" s="344" t="e">
        <f>#REF!</f>
        <v>#REF!</v>
      </c>
      <c r="F108" s="344" t="e">
        <f>#REF!</f>
        <v>#REF!</v>
      </c>
      <c r="G108" s="344" t="e">
        <f>#REF!</f>
        <v>#REF!</v>
      </c>
      <c r="H108" s="344" t="e">
        <f>#REF!</f>
        <v>#REF!</v>
      </c>
      <c r="I108" s="344" t="e">
        <f>#REF!</f>
        <v>#REF!</v>
      </c>
      <c r="J108" s="344" t="e">
        <f>#REF!</f>
        <v>#REF!</v>
      </c>
      <c r="K108" s="344" t="e">
        <f>#REF!</f>
        <v>#REF!</v>
      </c>
      <c r="L108" s="344" t="e">
        <f>#REF!</f>
        <v>#REF!</v>
      </c>
      <c r="M108" s="344" t="e">
        <f>#REF!</f>
        <v>#REF!</v>
      </c>
      <c r="N108" s="344" t="e">
        <f>#REF!</f>
        <v>#REF!</v>
      </c>
      <c r="O108" s="344" t="e">
        <f>#REF!</f>
        <v>#REF!</v>
      </c>
      <c r="P108" s="344" t="e">
        <f>#REF!</f>
        <v>#REF!</v>
      </c>
      <c r="Q108" s="344" t="e">
        <f>#REF!</f>
        <v>#REF!</v>
      </c>
      <c r="R108" s="344"/>
      <c r="S108" s="344"/>
      <c r="T108" s="344" t="e">
        <f>#REF!</f>
        <v>#REF!</v>
      </c>
      <c r="U108" s="344"/>
      <c r="V108" s="344"/>
      <c r="W108" s="344" t="e">
        <f>#REF!</f>
        <v>#REF!</v>
      </c>
      <c r="X108" s="344"/>
      <c r="Y108" s="344"/>
      <c r="Z108" s="344" t="e">
        <f>#REF!</f>
        <v>#REF!</v>
      </c>
      <c r="AA108" s="344"/>
      <c r="AB108" s="344"/>
      <c r="AC108" s="344" t="e">
        <f>#REF!</f>
        <v>#REF!</v>
      </c>
      <c r="AD108" s="344"/>
      <c r="AE108" s="344"/>
      <c r="AF108" s="344" t="e">
        <f>#REF!</f>
        <v>#REF!</v>
      </c>
      <c r="AG108" s="344"/>
      <c r="AH108" s="344"/>
      <c r="AI108" s="344" t="e">
        <f>#REF!</f>
        <v>#REF!</v>
      </c>
      <c r="AJ108" s="344"/>
      <c r="AK108" s="344"/>
      <c r="AL108" s="344"/>
      <c r="AM108" s="344"/>
      <c r="AN108" s="344"/>
      <c r="AO108" s="319"/>
      <c r="AP108" s="319"/>
      <c r="AQ108" s="319"/>
      <c r="AR108" s="319"/>
      <c r="AS108" s="319"/>
      <c r="AT108" s="319"/>
      <c r="AU108" s="319"/>
      <c r="AV108" s="319"/>
      <c r="AW108" s="308"/>
      <c r="AX108" s="319"/>
      <c r="AY108" s="308"/>
      <c r="AZ108" s="342"/>
      <c r="BA108" s="308"/>
      <c r="BB108" s="319"/>
      <c r="BC108" s="319"/>
    </row>
    <row r="109" spans="1:55" s="280" customFormat="1" ht="45.75" hidden="1" customHeight="1" x14ac:dyDescent="0.25">
      <c r="A109" s="356" t="e">
        <f>#REF!</f>
        <v>#REF!</v>
      </c>
      <c r="B109" s="319" t="e">
        <f>#REF!</f>
        <v>#REF!</v>
      </c>
      <c r="C109" s="319" t="e">
        <f>#REF!</f>
        <v>#REF!</v>
      </c>
      <c r="D109" s="344" t="e">
        <f>#REF!</f>
        <v>#REF!</v>
      </c>
      <c r="E109" s="344" t="e">
        <f>#REF!</f>
        <v>#REF!</v>
      </c>
      <c r="F109" s="344" t="e">
        <f>#REF!</f>
        <v>#REF!</v>
      </c>
      <c r="G109" s="344" t="e">
        <f>#REF!</f>
        <v>#REF!</v>
      </c>
      <c r="H109" s="344" t="e">
        <f>#REF!</f>
        <v>#REF!</v>
      </c>
      <c r="I109" s="344" t="e">
        <f>#REF!</f>
        <v>#REF!</v>
      </c>
      <c r="J109" s="344" t="e">
        <f>#REF!</f>
        <v>#REF!</v>
      </c>
      <c r="K109" s="344" t="e">
        <f>#REF!</f>
        <v>#REF!</v>
      </c>
      <c r="L109" s="344" t="e">
        <f>#REF!</f>
        <v>#REF!</v>
      </c>
      <c r="M109" s="344" t="e">
        <f>#REF!</f>
        <v>#REF!</v>
      </c>
      <c r="N109" s="344" t="e">
        <f>#REF!</f>
        <v>#REF!</v>
      </c>
      <c r="O109" s="344" t="e">
        <f>#REF!</f>
        <v>#REF!</v>
      </c>
      <c r="P109" s="344" t="e">
        <f>#REF!</f>
        <v>#REF!</v>
      </c>
      <c r="Q109" s="344" t="e">
        <f>#REF!</f>
        <v>#REF!</v>
      </c>
      <c r="R109" s="344"/>
      <c r="S109" s="344"/>
      <c r="T109" s="344" t="e">
        <f>#REF!</f>
        <v>#REF!</v>
      </c>
      <c r="U109" s="344"/>
      <c r="V109" s="344"/>
      <c r="W109" s="344" t="e">
        <f>#REF!</f>
        <v>#REF!</v>
      </c>
      <c r="X109" s="344"/>
      <c r="Y109" s="344"/>
      <c r="Z109" s="344" t="e">
        <f>#REF!</f>
        <v>#REF!</v>
      </c>
      <c r="AA109" s="344"/>
      <c r="AB109" s="344"/>
      <c r="AC109" s="344" t="e">
        <f>#REF!</f>
        <v>#REF!</v>
      </c>
      <c r="AD109" s="344"/>
      <c r="AE109" s="344"/>
      <c r="AF109" s="344" t="e">
        <f>#REF!</f>
        <v>#REF!</v>
      </c>
      <c r="AG109" s="344"/>
      <c r="AH109" s="344"/>
      <c r="AI109" s="344" t="e">
        <f>#REF!</f>
        <v>#REF!</v>
      </c>
      <c r="AJ109" s="344"/>
      <c r="AK109" s="344"/>
      <c r="AL109" s="344" t="e">
        <f>#REF!</f>
        <v>#REF!</v>
      </c>
      <c r="AM109" s="344"/>
      <c r="AN109" s="344"/>
      <c r="AO109" s="319" t="e">
        <f>#REF!</f>
        <v>#REF!</v>
      </c>
      <c r="AP109" s="319" t="e">
        <f>#REF!</f>
        <v>#REF!</v>
      </c>
      <c r="AQ109" s="319" t="e">
        <f>#REF!</f>
        <v>#REF!</v>
      </c>
      <c r="AR109" s="319" t="e">
        <f>#REF!</f>
        <v>#REF!</v>
      </c>
      <c r="AS109" s="319" t="e">
        <f>#REF!</f>
        <v>#REF!</v>
      </c>
      <c r="AT109" s="319" t="e">
        <f>#REF!</f>
        <v>#REF!</v>
      </c>
      <c r="AU109" s="319" t="e">
        <f>#REF!</f>
        <v>#REF!</v>
      </c>
      <c r="AV109" s="319"/>
      <c r="AW109" s="308"/>
      <c r="AX109" s="319"/>
      <c r="AY109" s="308"/>
      <c r="AZ109" s="342"/>
      <c r="BA109" s="308"/>
      <c r="BB109" s="319"/>
      <c r="BC109" s="319"/>
    </row>
    <row r="110" spans="1:55" s="280" customFormat="1" ht="45.75" hidden="1" customHeight="1" x14ac:dyDescent="0.25">
      <c r="A110" s="356" t="e">
        <f>#REF!</f>
        <v>#REF!</v>
      </c>
      <c r="B110" s="319" t="e">
        <f>#REF!</f>
        <v>#REF!</v>
      </c>
      <c r="C110" s="319" t="e">
        <f>#REF!</f>
        <v>#REF!</v>
      </c>
      <c r="D110" s="344" t="e">
        <f>#REF!</f>
        <v>#REF!</v>
      </c>
      <c r="E110" s="344" t="e">
        <f>#REF!</f>
        <v>#REF!</v>
      </c>
      <c r="F110" s="344" t="e">
        <f>#REF!</f>
        <v>#REF!</v>
      </c>
      <c r="G110" s="344" t="e">
        <f>#REF!</f>
        <v>#REF!</v>
      </c>
      <c r="H110" s="344" t="e">
        <f>#REF!</f>
        <v>#REF!</v>
      </c>
      <c r="I110" s="344" t="e">
        <f>#REF!</f>
        <v>#REF!</v>
      </c>
      <c r="J110" s="344" t="e">
        <f>#REF!</f>
        <v>#REF!</v>
      </c>
      <c r="K110" s="344" t="e">
        <f>#REF!</f>
        <v>#REF!</v>
      </c>
      <c r="L110" s="344" t="e">
        <f>#REF!</f>
        <v>#REF!</v>
      </c>
      <c r="M110" s="344" t="e">
        <f>#REF!</f>
        <v>#REF!</v>
      </c>
      <c r="N110" s="344" t="e">
        <f>#REF!</f>
        <v>#REF!</v>
      </c>
      <c r="O110" s="344" t="e">
        <f>#REF!</f>
        <v>#REF!</v>
      </c>
      <c r="P110" s="344" t="e">
        <f>#REF!</f>
        <v>#REF!</v>
      </c>
      <c r="Q110" s="344" t="e">
        <f>#REF!</f>
        <v>#REF!</v>
      </c>
      <c r="R110" s="344"/>
      <c r="S110" s="344"/>
      <c r="T110" s="344" t="e">
        <f>#REF!</f>
        <v>#REF!</v>
      </c>
      <c r="U110" s="344"/>
      <c r="V110" s="344"/>
      <c r="W110" s="344" t="e">
        <f>#REF!</f>
        <v>#REF!</v>
      </c>
      <c r="X110" s="344"/>
      <c r="Y110" s="344"/>
      <c r="Z110" s="344" t="e">
        <f>#REF!</f>
        <v>#REF!</v>
      </c>
      <c r="AA110" s="344"/>
      <c r="AB110" s="344"/>
      <c r="AC110" s="344" t="e">
        <f>#REF!</f>
        <v>#REF!</v>
      </c>
      <c r="AD110" s="344"/>
      <c r="AE110" s="344"/>
      <c r="AF110" s="344" t="e">
        <f>#REF!</f>
        <v>#REF!</v>
      </c>
      <c r="AG110" s="344"/>
      <c r="AH110" s="344"/>
      <c r="AI110" s="344" t="e">
        <f>#REF!</f>
        <v>#REF!</v>
      </c>
      <c r="AJ110" s="344"/>
      <c r="AK110" s="344"/>
      <c r="AL110" s="344" t="e">
        <f>#REF!</f>
        <v>#REF!</v>
      </c>
      <c r="AM110" s="344"/>
      <c r="AN110" s="344"/>
      <c r="AO110" s="319" t="e">
        <f>#REF!</f>
        <v>#REF!</v>
      </c>
      <c r="AP110" s="319" t="e">
        <f>#REF!</f>
        <v>#REF!</v>
      </c>
      <c r="AQ110" s="319" t="e">
        <f>#REF!</f>
        <v>#REF!</v>
      </c>
      <c r="AR110" s="319" t="e">
        <f>#REF!</f>
        <v>#REF!</v>
      </c>
      <c r="AS110" s="319" t="e">
        <f>#REF!</f>
        <v>#REF!</v>
      </c>
      <c r="AT110" s="319" t="e">
        <f>#REF!</f>
        <v>#REF!</v>
      </c>
      <c r="AU110" s="319"/>
      <c r="AV110" s="319"/>
      <c r="AW110" s="308"/>
      <c r="AX110" s="319"/>
      <c r="AY110" s="308"/>
      <c r="AZ110" s="342"/>
      <c r="BA110" s="308"/>
      <c r="BB110" s="319"/>
      <c r="BC110" s="319"/>
    </row>
    <row r="111" spans="1:55" s="280" customFormat="1" ht="45.75" hidden="1" customHeight="1" x14ac:dyDescent="0.25">
      <c r="A111" s="356" t="e">
        <f>#REF!</f>
        <v>#REF!</v>
      </c>
      <c r="B111" s="319" t="e">
        <f>#REF!</f>
        <v>#REF!</v>
      </c>
      <c r="C111" s="319" t="e">
        <f>#REF!</f>
        <v>#REF!</v>
      </c>
      <c r="D111" s="344" t="e">
        <f>#REF!</f>
        <v>#REF!</v>
      </c>
      <c r="E111" s="344" t="e">
        <f>#REF!</f>
        <v>#REF!</v>
      </c>
      <c r="F111" s="344" t="e">
        <f>#REF!</f>
        <v>#REF!</v>
      </c>
      <c r="G111" s="344" t="e">
        <f>#REF!</f>
        <v>#REF!</v>
      </c>
      <c r="H111" s="344" t="e">
        <f>#REF!</f>
        <v>#REF!</v>
      </c>
      <c r="I111" s="344" t="e">
        <f>#REF!</f>
        <v>#REF!</v>
      </c>
      <c r="J111" s="344" t="e">
        <f>#REF!</f>
        <v>#REF!</v>
      </c>
      <c r="K111" s="344" t="e">
        <f>#REF!</f>
        <v>#REF!</v>
      </c>
      <c r="L111" s="344" t="e">
        <f>#REF!</f>
        <v>#REF!</v>
      </c>
      <c r="M111" s="344" t="e">
        <f>#REF!</f>
        <v>#REF!</v>
      </c>
      <c r="N111" s="344" t="e">
        <f>#REF!</f>
        <v>#REF!</v>
      </c>
      <c r="O111" s="344" t="e">
        <f>#REF!</f>
        <v>#REF!</v>
      </c>
      <c r="P111" s="344" t="e">
        <f>#REF!</f>
        <v>#REF!</v>
      </c>
      <c r="Q111" s="344" t="e">
        <f>#REF!</f>
        <v>#REF!</v>
      </c>
      <c r="R111" s="344"/>
      <c r="S111" s="344"/>
      <c r="T111" s="344" t="e">
        <f>#REF!</f>
        <v>#REF!</v>
      </c>
      <c r="U111" s="344"/>
      <c r="V111" s="344"/>
      <c r="W111" s="344" t="e">
        <f>#REF!</f>
        <v>#REF!</v>
      </c>
      <c r="X111" s="344"/>
      <c r="Y111" s="344"/>
      <c r="Z111" s="344" t="e">
        <f>#REF!</f>
        <v>#REF!</v>
      </c>
      <c r="AA111" s="344"/>
      <c r="AB111" s="344"/>
      <c r="AC111" s="344" t="e">
        <f>#REF!</f>
        <v>#REF!</v>
      </c>
      <c r="AD111" s="344"/>
      <c r="AE111" s="344"/>
      <c r="AF111" s="344" t="e">
        <f>#REF!</f>
        <v>#REF!</v>
      </c>
      <c r="AG111" s="344"/>
      <c r="AH111" s="344"/>
      <c r="AI111" s="344" t="e">
        <f>#REF!</f>
        <v>#REF!</v>
      </c>
      <c r="AJ111" s="344"/>
      <c r="AK111" s="344"/>
      <c r="AL111" s="344" t="e">
        <f>#REF!</f>
        <v>#REF!</v>
      </c>
      <c r="AM111" s="344"/>
      <c r="AN111" s="344"/>
      <c r="AO111" s="319" t="e">
        <f>#REF!</f>
        <v>#REF!</v>
      </c>
      <c r="AP111" s="319" t="e">
        <f>#REF!</f>
        <v>#REF!</v>
      </c>
      <c r="AQ111" s="319" t="e">
        <f>#REF!</f>
        <v>#REF!</v>
      </c>
      <c r="AR111" s="319" t="e">
        <f>#REF!</f>
        <v>#REF!</v>
      </c>
      <c r="AS111" s="319" t="e">
        <f>#REF!</f>
        <v>#REF!</v>
      </c>
      <c r="AT111" s="319" t="e">
        <f>#REF!</f>
        <v>#REF!</v>
      </c>
      <c r="AU111" s="319"/>
      <c r="AV111" s="319"/>
      <c r="AW111" s="308"/>
      <c r="AX111" s="319"/>
      <c r="AY111" s="308"/>
      <c r="AZ111" s="342"/>
      <c r="BA111" s="308"/>
      <c r="BB111" s="319"/>
      <c r="BC111" s="319"/>
    </row>
    <row r="112" spans="1:55" s="280" customFormat="1" ht="53.25" hidden="1" customHeight="1" x14ac:dyDescent="0.25">
      <c r="A112" s="356" t="e">
        <f>#REF!</f>
        <v>#REF!</v>
      </c>
      <c r="B112" s="319" t="e">
        <f>#REF!</f>
        <v>#REF!</v>
      </c>
      <c r="C112" s="319" t="e">
        <f>#REF!</f>
        <v>#REF!</v>
      </c>
      <c r="D112" s="344" t="e">
        <f>#REF!</f>
        <v>#REF!</v>
      </c>
      <c r="E112" s="344" t="e">
        <f>#REF!</f>
        <v>#REF!</v>
      </c>
      <c r="F112" s="344" t="e">
        <f>#REF!</f>
        <v>#REF!</v>
      </c>
      <c r="G112" s="344" t="e">
        <f>#REF!</f>
        <v>#REF!</v>
      </c>
      <c r="H112" s="344" t="e">
        <f>#REF!</f>
        <v>#REF!</v>
      </c>
      <c r="I112" s="344" t="e">
        <f>#REF!</f>
        <v>#REF!</v>
      </c>
      <c r="J112" s="344" t="e">
        <f>#REF!</f>
        <v>#REF!</v>
      </c>
      <c r="K112" s="344" t="e">
        <f>#REF!</f>
        <v>#REF!</v>
      </c>
      <c r="L112" s="344" t="e">
        <f>#REF!</f>
        <v>#REF!</v>
      </c>
      <c r="M112" s="344" t="e">
        <f>#REF!</f>
        <v>#REF!</v>
      </c>
      <c r="N112" s="344" t="e">
        <f>#REF!</f>
        <v>#REF!</v>
      </c>
      <c r="O112" s="344" t="e">
        <f>#REF!</f>
        <v>#REF!</v>
      </c>
      <c r="P112" s="344" t="e">
        <f>#REF!</f>
        <v>#REF!</v>
      </c>
      <c r="Q112" s="344" t="e">
        <f>#REF!</f>
        <v>#REF!</v>
      </c>
      <c r="R112" s="344"/>
      <c r="S112" s="344"/>
      <c r="T112" s="344" t="e">
        <f>#REF!</f>
        <v>#REF!</v>
      </c>
      <c r="U112" s="344"/>
      <c r="V112" s="344"/>
      <c r="W112" s="344" t="e">
        <f>#REF!</f>
        <v>#REF!</v>
      </c>
      <c r="X112" s="344"/>
      <c r="Y112" s="344"/>
      <c r="Z112" s="344" t="e">
        <f>#REF!</f>
        <v>#REF!</v>
      </c>
      <c r="AA112" s="344"/>
      <c r="AB112" s="344"/>
      <c r="AC112" s="344" t="e">
        <f>#REF!</f>
        <v>#REF!</v>
      </c>
      <c r="AD112" s="344"/>
      <c r="AE112" s="344"/>
      <c r="AF112" s="344" t="e">
        <f>#REF!</f>
        <v>#REF!</v>
      </c>
      <c r="AG112" s="344"/>
      <c r="AH112" s="344"/>
      <c r="AI112" s="344" t="e">
        <f>#REF!</f>
        <v>#REF!</v>
      </c>
      <c r="AJ112" s="344"/>
      <c r="AK112" s="344"/>
      <c r="AL112" s="344" t="e">
        <f>#REF!</f>
        <v>#REF!</v>
      </c>
      <c r="AM112" s="344"/>
      <c r="AN112" s="344"/>
      <c r="AO112" s="344"/>
      <c r="AP112" s="344"/>
      <c r="AQ112" s="344"/>
      <c r="AR112" s="344"/>
      <c r="AS112" s="344"/>
      <c r="AT112" s="344"/>
      <c r="AU112" s="319"/>
      <c r="AV112" s="319"/>
      <c r="AW112" s="308"/>
      <c r="AX112" s="319"/>
      <c r="AY112" s="308"/>
      <c r="AZ112" s="342"/>
      <c r="BA112" s="308"/>
      <c r="BB112" s="319"/>
      <c r="BC112" s="319"/>
    </row>
    <row r="113" spans="1:55" s="280" customFormat="1" ht="43.5" hidden="1" customHeight="1" x14ac:dyDescent="0.25">
      <c r="A113" s="356" t="str">
        <f>A519</f>
        <v>V</v>
      </c>
      <c r="B113" s="319" t="str">
        <f t="shared" ref="B113:AL113" si="52">B519</f>
        <v>DỰ ÁN 9: Đầu tư phát triển nhóm dân tộc rất ít người, nhóm dân tộc còn nhiều khó khăn</v>
      </c>
      <c r="C113" s="319">
        <f t="shared" si="52"/>
        <v>0</v>
      </c>
      <c r="D113" s="344">
        <f t="shared" si="52"/>
        <v>19000</v>
      </c>
      <c r="E113" s="344">
        <f t="shared" si="52"/>
        <v>19000</v>
      </c>
      <c r="F113" s="344">
        <f t="shared" si="52"/>
        <v>0</v>
      </c>
      <c r="G113" s="344">
        <f t="shared" si="52"/>
        <v>0</v>
      </c>
      <c r="H113" s="344">
        <f t="shared" si="52"/>
        <v>19000</v>
      </c>
      <c r="I113" s="344">
        <f t="shared" si="52"/>
        <v>19000</v>
      </c>
      <c r="J113" s="344">
        <f t="shared" si="52"/>
        <v>0</v>
      </c>
      <c r="K113" s="344">
        <f t="shared" si="52"/>
        <v>19000</v>
      </c>
      <c r="L113" s="344">
        <f t="shared" si="52"/>
        <v>19000</v>
      </c>
      <c r="M113" s="344">
        <f t="shared" si="52"/>
        <v>0</v>
      </c>
      <c r="N113" s="344">
        <f t="shared" si="52"/>
        <v>0</v>
      </c>
      <c r="O113" s="344">
        <f t="shared" si="52"/>
        <v>0</v>
      </c>
      <c r="P113" s="344">
        <f t="shared" si="52"/>
        <v>0</v>
      </c>
      <c r="Q113" s="344">
        <f t="shared" si="52"/>
        <v>13300</v>
      </c>
      <c r="R113" s="344"/>
      <c r="S113" s="344"/>
      <c r="T113" s="344">
        <f t="shared" si="52"/>
        <v>0</v>
      </c>
      <c r="U113" s="344"/>
      <c r="V113" s="344"/>
      <c r="W113" s="344">
        <f t="shared" si="52"/>
        <v>5700</v>
      </c>
      <c r="X113" s="344"/>
      <c r="Y113" s="344"/>
      <c r="Z113" s="344">
        <f t="shared" si="52"/>
        <v>0</v>
      </c>
      <c r="AA113" s="344"/>
      <c r="AB113" s="344"/>
      <c r="AC113" s="344">
        <f t="shared" si="52"/>
        <v>0</v>
      </c>
      <c r="AD113" s="344"/>
      <c r="AE113" s="344"/>
      <c r="AF113" s="344">
        <f t="shared" si="52"/>
        <v>0</v>
      </c>
      <c r="AG113" s="344"/>
      <c r="AH113" s="344"/>
      <c r="AI113" s="344">
        <f t="shared" si="52"/>
        <v>0</v>
      </c>
      <c r="AJ113" s="344"/>
      <c r="AK113" s="344"/>
      <c r="AL113" s="344">
        <f t="shared" si="52"/>
        <v>0</v>
      </c>
      <c r="AM113" s="344"/>
      <c r="AN113" s="344"/>
      <c r="AO113" s="344"/>
      <c r="AP113" s="344"/>
      <c r="AQ113" s="344"/>
      <c r="AR113" s="344"/>
      <c r="AS113" s="344"/>
      <c r="AT113" s="344"/>
      <c r="AU113" s="319"/>
      <c r="AV113" s="319"/>
      <c r="AW113" s="308"/>
      <c r="AX113" s="319"/>
      <c r="AY113" s="308"/>
      <c r="AZ113" s="342"/>
      <c r="BA113" s="308"/>
      <c r="BB113" s="319"/>
      <c r="BC113" s="319"/>
    </row>
    <row r="114" spans="1:55" s="280" customFormat="1" ht="43.5" hidden="1" customHeight="1" x14ac:dyDescent="0.25">
      <c r="A114" s="356" t="str">
        <f>A521</f>
        <v>a)</v>
      </c>
      <c r="B114" s="319" t="str">
        <f t="shared" ref="B114:AT114" si="53">B521</f>
        <v xml:space="preserve">Các xã thực hiện theo Quyết định số 652/QĐ-TTg ngày 28/5/2022 </v>
      </c>
      <c r="C114" s="319">
        <f t="shared" si="53"/>
        <v>0</v>
      </c>
      <c r="D114" s="344">
        <f t="shared" si="53"/>
        <v>19000</v>
      </c>
      <c r="E114" s="344">
        <f t="shared" si="53"/>
        <v>19000</v>
      </c>
      <c r="F114" s="344">
        <f t="shared" si="53"/>
        <v>0</v>
      </c>
      <c r="G114" s="344">
        <f t="shared" si="53"/>
        <v>0</v>
      </c>
      <c r="H114" s="344">
        <f t="shared" si="53"/>
        <v>19000</v>
      </c>
      <c r="I114" s="344">
        <f t="shared" si="53"/>
        <v>19000</v>
      </c>
      <c r="J114" s="344">
        <f t="shared" si="53"/>
        <v>0</v>
      </c>
      <c r="K114" s="344">
        <f t="shared" si="53"/>
        <v>19000</v>
      </c>
      <c r="L114" s="344">
        <f t="shared" si="53"/>
        <v>19000</v>
      </c>
      <c r="M114" s="344">
        <f t="shared" si="53"/>
        <v>0</v>
      </c>
      <c r="N114" s="344">
        <f t="shared" si="53"/>
        <v>0</v>
      </c>
      <c r="O114" s="344">
        <f t="shared" si="53"/>
        <v>0</v>
      </c>
      <c r="P114" s="344">
        <f t="shared" si="53"/>
        <v>0</v>
      </c>
      <c r="Q114" s="344">
        <f t="shared" si="53"/>
        <v>13300</v>
      </c>
      <c r="R114" s="344"/>
      <c r="S114" s="344"/>
      <c r="T114" s="344">
        <f t="shared" si="53"/>
        <v>0</v>
      </c>
      <c r="U114" s="344"/>
      <c r="V114" s="344"/>
      <c r="W114" s="344">
        <f t="shared" si="53"/>
        <v>5700</v>
      </c>
      <c r="X114" s="344"/>
      <c r="Y114" s="344"/>
      <c r="Z114" s="344">
        <f t="shared" si="53"/>
        <v>0</v>
      </c>
      <c r="AA114" s="344"/>
      <c r="AB114" s="344"/>
      <c r="AC114" s="344">
        <f t="shared" si="53"/>
        <v>0</v>
      </c>
      <c r="AD114" s="344"/>
      <c r="AE114" s="344"/>
      <c r="AF114" s="344">
        <f t="shared" si="53"/>
        <v>0</v>
      </c>
      <c r="AG114" s="344"/>
      <c r="AH114" s="344"/>
      <c r="AI114" s="344">
        <f t="shared" si="53"/>
        <v>0</v>
      </c>
      <c r="AJ114" s="344"/>
      <c r="AK114" s="344"/>
      <c r="AL114" s="344">
        <f t="shared" si="53"/>
        <v>0</v>
      </c>
      <c r="AM114" s="344"/>
      <c r="AN114" s="344"/>
      <c r="AO114" s="319">
        <f t="shared" si="53"/>
        <v>0</v>
      </c>
      <c r="AP114" s="319">
        <f t="shared" si="53"/>
        <v>0</v>
      </c>
      <c r="AQ114" s="319">
        <f t="shared" si="53"/>
        <v>0</v>
      </c>
      <c r="AR114" s="319">
        <f t="shared" si="53"/>
        <v>0</v>
      </c>
      <c r="AS114" s="319">
        <f t="shared" si="53"/>
        <v>0</v>
      </c>
      <c r="AT114" s="319">
        <f t="shared" si="53"/>
        <v>0</v>
      </c>
      <c r="AU114" s="319"/>
      <c r="AV114" s="319"/>
      <c r="AW114" s="308"/>
      <c r="AX114" s="319"/>
      <c r="AY114" s="308"/>
      <c r="AZ114" s="342"/>
      <c r="BA114" s="308"/>
      <c r="BB114" s="319"/>
      <c r="BC114" s="319"/>
    </row>
    <row r="115" spans="1:55" s="280" customFormat="1" ht="43.5" hidden="1" customHeight="1" x14ac:dyDescent="0.25">
      <c r="A115" s="356" t="str">
        <f>A522</f>
        <v>*</v>
      </c>
      <c r="B115" s="319" t="str">
        <f t="shared" ref="B115:AT115" si="54">B522</f>
        <v>Xã Pa Thơm</v>
      </c>
      <c r="C115" s="319">
        <f t="shared" si="54"/>
        <v>0</v>
      </c>
      <c r="D115" s="344">
        <f t="shared" si="54"/>
        <v>19000</v>
      </c>
      <c r="E115" s="344">
        <f t="shared" si="54"/>
        <v>19000</v>
      </c>
      <c r="F115" s="344">
        <f t="shared" si="54"/>
        <v>0</v>
      </c>
      <c r="G115" s="344">
        <f t="shared" si="54"/>
        <v>0</v>
      </c>
      <c r="H115" s="344">
        <f t="shared" si="54"/>
        <v>19000</v>
      </c>
      <c r="I115" s="344">
        <f t="shared" si="54"/>
        <v>19000</v>
      </c>
      <c r="J115" s="344">
        <f t="shared" si="54"/>
        <v>0</v>
      </c>
      <c r="K115" s="344">
        <f t="shared" si="54"/>
        <v>19000</v>
      </c>
      <c r="L115" s="344">
        <f t="shared" si="54"/>
        <v>19000</v>
      </c>
      <c r="M115" s="344">
        <f t="shared" si="54"/>
        <v>0</v>
      </c>
      <c r="N115" s="344">
        <f t="shared" si="54"/>
        <v>0</v>
      </c>
      <c r="O115" s="344">
        <f t="shared" si="54"/>
        <v>0</v>
      </c>
      <c r="P115" s="344">
        <f t="shared" si="54"/>
        <v>0</v>
      </c>
      <c r="Q115" s="344">
        <f t="shared" si="54"/>
        <v>13300</v>
      </c>
      <c r="R115" s="344"/>
      <c r="S115" s="344"/>
      <c r="T115" s="344">
        <f t="shared" si="54"/>
        <v>0</v>
      </c>
      <c r="U115" s="344"/>
      <c r="V115" s="344"/>
      <c r="W115" s="344">
        <f t="shared" si="54"/>
        <v>5700</v>
      </c>
      <c r="X115" s="344"/>
      <c r="Y115" s="344"/>
      <c r="Z115" s="344">
        <f t="shared" si="54"/>
        <v>0</v>
      </c>
      <c r="AA115" s="344"/>
      <c r="AB115" s="344"/>
      <c r="AC115" s="344">
        <f t="shared" si="54"/>
        <v>0</v>
      </c>
      <c r="AD115" s="344"/>
      <c r="AE115" s="344"/>
      <c r="AF115" s="344">
        <f t="shared" si="54"/>
        <v>0</v>
      </c>
      <c r="AG115" s="344"/>
      <c r="AH115" s="344"/>
      <c r="AI115" s="344">
        <f t="shared" si="54"/>
        <v>0</v>
      </c>
      <c r="AJ115" s="344"/>
      <c r="AK115" s="344"/>
      <c r="AL115" s="344">
        <f t="shared" si="54"/>
        <v>0</v>
      </c>
      <c r="AM115" s="344"/>
      <c r="AN115" s="344"/>
      <c r="AO115" s="319">
        <f t="shared" si="54"/>
        <v>0</v>
      </c>
      <c r="AP115" s="319">
        <f t="shared" si="54"/>
        <v>0</v>
      </c>
      <c r="AQ115" s="319">
        <f t="shared" si="54"/>
        <v>0</v>
      </c>
      <c r="AR115" s="319">
        <f t="shared" si="54"/>
        <v>0</v>
      </c>
      <c r="AS115" s="319">
        <f t="shared" si="54"/>
        <v>0</v>
      </c>
      <c r="AT115" s="319">
        <f t="shared" si="54"/>
        <v>0</v>
      </c>
      <c r="AU115" s="319"/>
      <c r="AV115" s="319"/>
      <c r="AW115" s="308"/>
      <c r="AX115" s="319"/>
      <c r="AY115" s="308"/>
      <c r="AZ115" s="342"/>
      <c r="BA115" s="308"/>
      <c r="BB115" s="319"/>
      <c r="BC115" s="319"/>
    </row>
    <row r="116" spans="1:55" s="279" customFormat="1" ht="21" hidden="1" customHeight="1" x14ac:dyDescent="0.25">
      <c r="A116" s="353" t="s">
        <v>50</v>
      </c>
      <c r="B116" s="349" t="str">
        <f>B525</f>
        <v>HUYỆN TUẦN GIÁO</v>
      </c>
      <c r="C116" s="349">
        <f t="shared" ref="C116:AT116" si="55">C525</f>
        <v>0</v>
      </c>
      <c r="D116" s="350">
        <f t="shared" si="55"/>
        <v>33725.857349999998</v>
      </c>
      <c r="E116" s="350">
        <f t="shared" si="55"/>
        <v>30347.114000000001</v>
      </c>
      <c r="F116" s="350">
        <f t="shared" si="55"/>
        <v>3947.3059999999996</v>
      </c>
      <c r="G116" s="350">
        <f t="shared" si="55"/>
        <v>3610.42</v>
      </c>
      <c r="H116" s="350">
        <f t="shared" si="55"/>
        <v>1320.0043499999999</v>
      </c>
      <c r="I116" s="350">
        <f>I525</f>
        <v>1257.1469999999999</v>
      </c>
      <c r="J116" s="350">
        <f t="shared" si="55"/>
        <v>62.857349999999997</v>
      </c>
      <c r="K116" s="350">
        <f t="shared" si="55"/>
        <v>0</v>
      </c>
      <c r="L116" s="350">
        <f t="shared" si="55"/>
        <v>0</v>
      </c>
      <c r="M116" s="350">
        <f t="shared" si="55"/>
        <v>0</v>
      </c>
      <c r="N116" s="350">
        <f t="shared" si="55"/>
        <v>1320.0043499999999</v>
      </c>
      <c r="O116" s="350">
        <f t="shared" si="55"/>
        <v>1257.1469999999999</v>
      </c>
      <c r="P116" s="350">
        <f t="shared" si="55"/>
        <v>62.857349999999997</v>
      </c>
      <c r="Q116" s="350">
        <f t="shared" si="55"/>
        <v>1257.1469999999999</v>
      </c>
      <c r="R116" s="350"/>
      <c r="S116" s="350"/>
      <c r="T116" s="350">
        <f t="shared" si="55"/>
        <v>62.857349999999997</v>
      </c>
      <c r="U116" s="350"/>
      <c r="V116" s="350"/>
      <c r="W116" s="350" t="e">
        <f t="shared" si="55"/>
        <v>#REF!</v>
      </c>
      <c r="X116" s="350"/>
      <c r="Y116" s="350"/>
      <c r="Z116" s="350" t="e">
        <f t="shared" si="55"/>
        <v>#REF!</v>
      </c>
      <c r="AA116" s="350"/>
      <c r="AB116" s="350"/>
      <c r="AC116" s="350" t="e">
        <f t="shared" si="55"/>
        <v>#REF!</v>
      </c>
      <c r="AD116" s="350"/>
      <c r="AE116" s="350"/>
      <c r="AF116" s="350" t="e">
        <f t="shared" si="55"/>
        <v>#REF!</v>
      </c>
      <c r="AG116" s="350"/>
      <c r="AH116" s="350"/>
      <c r="AI116" s="350" t="e">
        <f t="shared" si="55"/>
        <v>#REF!</v>
      </c>
      <c r="AJ116" s="350"/>
      <c r="AK116" s="350"/>
      <c r="AL116" s="350" t="e">
        <f t="shared" si="55"/>
        <v>#REF!</v>
      </c>
      <c r="AM116" s="350"/>
      <c r="AN116" s="350"/>
      <c r="AO116" s="350" t="e">
        <f t="shared" si="55"/>
        <v>#REF!</v>
      </c>
      <c r="AP116" s="350" t="e">
        <f t="shared" si="55"/>
        <v>#REF!</v>
      </c>
      <c r="AQ116" s="350" t="e">
        <f t="shared" si="55"/>
        <v>#REF!</v>
      </c>
      <c r="AR116" s="350" t="e">
        <f t="shared" si="55"/>
        <v>#REF!</v>
      </c>
      <c r="AS116" s="350" t="e">
        <f t="shared" si="55"/>
        <v>#REF!</v>
      </c>
      <c r="AT116" s="350" t="e">
        <f t="shared" si="55"/>
        <v>#REF!</v>
      </c>
      <c r="AU116" s="349"/>
      <c r="AV116" s="349"/>
      <c r="AW116" s="322"/>
      <c r="AX116" s="349"/>
      <c r="AY116" s="322"/>
      <c r="AZ116" s="351"/>
      <c r="BA116" s="322"/>
      <c r="BB116" s="359"/>
      <c r="BC116" s="349"/>
    </row>
    <row r="117" spans="1:55" s="279" customFormat="1" ht="48" hidden="1" customHeight="1" x14ac:dyDescent="0.25">
      <c r="A117" s="337" t="s">
        <v>79</v>
      </c>
      <c r="B117" s="347" t="s">
        <v>865</v>
      </c>
      <c r="C117" s="349"/>
      <c r="D117" s="350" t="e">
        <f>D131+D140+D147+D159</f>
        <v>#REF!</v>
      </c>
      <c r="E117" s="350" t="e">
        <f t="shared" ref="E117:M117" si="56">E131+E140+E147+E159</f>
        <v>#REF!</v>
      </c>
      <c r="F117" s="350" t="e">
        <f t="shared" si="56"/>
        <v>#REF!</v>
      </c>
      <c r="G117" s="350" t="e">
        <f t="shared" si="56"/>
        <v>#REF!</v>
      </c>
      <c r="H117" s="350" t="e">
        <f t="shared" si="56"/>
        <v>#REF!</v>
      </c>
      <c r="I117" s="350" t="e">
        <f>I131+I140+I147+I159</f>
        <v>#REF!</v>
      </c>
      <c r="J117" s="350" t="e">
        <f t="shared" si="56"/>
        <v>#REF!</v>
      </c>
      <c r="K117" s="350" t="e">
        <f t="shared" si="56"/>
        <v>#REF!</v>
      </c>
      <c r="L117" s="350" t="e">
        <f t="shared" si="56"/>
        <v>#REF!</v>
      </c>
      <c r="M117" s="350" t="e">
        <f t="shared" si="56"/>
        <v>#REF!</v>
      </c>
      <c r="N117" s="350" t="e">
        <f>N131+N140+N147+N159</f>
        <v>#REF!</v>
      </c>
      <c r="O117" s="350" t="e">
        <f>O131+O140+O147+O159</f>
        <v>#REF!</v>
      </c>
      <c r="P117" s="350" t="e">
        <f t="shared" ref="P117:AL117" si="57">P131+P140+P147+P159</f>
        <v>#REF!</v>
      </c>
      <c r="Q117" s="350" t="e">
        <f t="shared" si="57"/>
        <v>#REF!</v>
      </c>
      <c r="R117" s="350"/>
      <c r="S117" s="350"/>
      <c r="T117" s="350" t="e">
        <f t="shared" si="57"/>
        <v>#REF!</v>
      </c>
      <c r="U117" s="350"/>
      <c r="V117" s="350"/>
      <c r="W117" s="350" t="e">
        <f t="shared" si="57"/>
        <v>#REF!</v>
      </c>
      <c r="X117" s="350"/>
      <c r="Y117" s="350"/>
      <c r="Z117" s="350" t="e">
        <f t="shared" si="57"/>
        <v>#REF!</v>
      </c>
      <c r="AA117" s="350"/>
      <c r="AB117" s="350"/>
      <c r="AC117" s="350" t="e">
        <f t="shared" si="57"/>
        <v>#REF!</v>
      </c>
      <c r="AD117" s="350"/>
      <c r="AE117" s="350"/>
      <c r="AF117" s="350" t="e">
        <f t="shared" si="57"/>
        <v>#REF!</v>
      </c>
      <c r="AG117" s="350"/>
      <c r="AH117" s="350"/>
      <c r="AI117" s="350" t="e">
        <f t="shared" si="57"/>
        <v>#REF!</v>
      </c>
      <c r="AJ117" s="350"/>
      <c r="AK117" s="350"/>
      <c r="AL117" s="350" t="e">
        <f t="shared" si="57"/>
        <v>#REF!</v>
      </c>
      <c r="AM117" s="350"/>
      <c r="AN117" s="350"/>
      <c r="AO117" s="350"/>
      <c r="AP117" s="350"/>
      <c r="AQ117" s="350"/>
      <c r="AR117" s="350"/>
      <c r="AS117" s="350"/>
      <c r="AT117" s="350"/>
      <c r="AU117" s="349"/>
      <c r="AV117" s="349"/>
      <c r="AW117" s="322"/>
      <c r="AX117" s="349"/>
      <c r="AY117" s="322"/>
      <c r="AZ117" s="351"/>
      <c r="BA117" s="322"/>
      <c r="BB117" s="359"/>
      <c r="BC117" s="349"/>
    </row>
    <row r="118" spans="1:55" s="280" customFormat="1" ht="21" hidden="1" customHeight="1" x14ac:dyDescent="0.25">
      <c r="A118" s="330">
        <v>1</v>
      </c>
      <c r="B118" s="319" t="s">
        <v>875</v>
      </c>
      <c r="C118" s="319"/>
      <c r="D118" s="344" t="e">
        <f>D144+D148</f>
        <v>#REF!</v>
      </c>
      <c r="E118" s="344" t="e">
        <f t="shared" ref="E118:M118" si="58">E144+E148</f>
        <v>#REF!</v>
      </c>
      <c r="F118" s="344" t="e">
        <f t="shared" si="58"/>
        <v>#REF!</v>
      </c>
      <c r="G118" s="344" t="e">
        <f t="shared" si="58"/>
        <v>#REF!</v>
      </c>
      <c r="H118" s="344" t="e">
        <f t="shared" si="58"/>
        <v>#REF!</v>
      </c>
      <c r="I118" s="344" t="e">
        <f t="shared" si="58"/>
        <v>#REF!</v>
      </c>
      <c r="J118" s="344" t="e">
        <f t="shared" si="58"/>
        <v>#REF!</v>
      </c>
      <c r="K118" s="344" t="e">
        <f t="shared" si="58"/>
        <v>#REF!</v>
      </c>
      <c r="L118" s="344" t="e">
        <f t="shared" si="58"/>
        <v>#REF!</v>
      </c>
      <c r="M118" s="344" t="e">
        <f t="shared" si="58"/>
        <v>#REF!</v>
      </c>
      <c r="N118" s="344" t="e">
        <f>N144+N148</f>
        <v>#REF!</v>
      </c>
      <c r="O118" s="344" t="e">
        <f t="shared" ref="O118:AL118" si="59">O144+O148</f>
        <v>#REF!</v>
      </c>
      <c r="P118" s="344" t="e">
        <f t="shared" si="59"/>
        <v>#REF!</v>
      </c>
      <c r="Q118" s="344" t="e">
        <f t="shared" si="59"/>
        <v>#REF!</v>
      </c>
      <c r="R118" s="344"/>
      <c r="S118" s="344"/>
      <c r="T118" s="344" t="e">
        <f t="shared" si="59"/>
        <v>#REF!</v>
      </c>
      <c r="U118" s="344"/>
      <c r="V118" s="344"/>
      <c r="W118" s="344" t="e">
        <f t="shared" si="59"/>
        <v>#REF!</v>
      </c>
      <c r="X118" s="344"/>
      <c r="Y118" s="344"/>
      <c r="Z118" s="344" t="e">
        <f t="shared" si="59"/>
        <v>#REF!</v>
      </c>
      <c r="AA118" s="344"/>
      <c r="AB118" s="344"/>
      <c r="AC118" s="344" t="e">
        <f t="shared" si="59"/>
        <v>#REF!</v>
      </c>
      <c r="AD118" s="344"/>
      <c r="AE118" s="344"/>
      <c r="AF118" s="344" t="e">
        <f t="shared" si="59"/>
        <v>#REF!</v>
      </c>
      <c r="AG118" s="344"/>
      <c r="AH118" s="344"/>
      <c r="AI118" s="344" t="e">
        <f t="shared" si="59"/>
        <v>#REF!</v>
      </c>
      <c r="AJ118" s="344"/>
      <c r="AK118" s="344"/>
      <c r="AL118" s="344" t="e">
        <f t="shared" si="59"/>
        <v>#REF!</v>
      </c>
      <c r="AM118" s="344"/>
      <c r="AN118" s="344"/>
      <c r="AO118" s="344"/>
      <c r="AP118" s="344"/>
      <c r="AQ118" s="344"/>
      <c r="AR118" s="344"/>
      <c r="AS118" s="344"/>
      <c r="AT118" s="344"/>
      <c r="AU118" s="319"/>
      <c r="AV118" s="319"/>
      <c r="AW118" s="308"/>
      <c r="AX118" s="319"/>
      <c r="AY118" s="308"/>
      <c r="AZ118" s="342"/>
      <c r="BA118" s="308"/>
      <c r="BB118" s="360"/>
      <c r="BC118" s="319"/>
    </row>
    <row r="119" spans="1:55" s="280" customFormat="1" ht="21" hidden="1" customHeight="1" x14ac:dyDescent="0.25">
      <c r="A119" s="330">
        <v>2</v>
      </c>
      <c r="B119" s="319" t="s">
        <v>873</v>
      </c>
      <c r="C119" s="319"/>
      <c r="D119" s="344" t="e">
        <f>D142+D149+D160</f>
        <v>#REF!</v>
      </c>
      <c r="E119" s="344" t="e">
        <f t="shared" ref="E119:M119" si="60">E142+E149+E160</f>
        <v>#REF!</v>
      </c>
      <c r="F119" s="344" t="e">
        <f t="shared" si="60"/>
        <v>#REF!</v>
      </c>
      <c r="G119" s="344" t="e">
        <f t="shared" si="60"/>
        <v>#REF!</v>
      </c>
      <c r="H119" s="344" t="e">
        <f t="shared" si="60"/>
        <v>#REF!</v>
      </c>
      <c r="I119" s="344" t="e">
        <f t="shared" si="60"/>
        <v>#REF!</v>
      </c>
      <c r="J119" s="344" t="e">
        <f t="shared" si="60"/>
        <v>#REF!</v>
      </c>
      <c r="K119" s="344" t="e">
        <f t="shared" si="60"/>
        <v>#REF!</v>
      </c>
      <c r="L119" s="344" t="e">
        <f t="shared" si="60"/>
        <v>#REF!</v>
      </c>
      <c r="M119" s="344" t="e">
        <f t="shared" si="60"/>
        <v>#REF!</v>
      </c>
      <c r="N119" s="344" t="e">
        <f>N142+N149+N160</f>
        <v>#REF!</v>
      </c>
      <c r="O119" s="344" t="e">
        <f t="shared" ref="O119:AI119" si="61">O142+O149+O160</f>
        <v>#REF!</v>
      </c>
      <c r="P119" s="344" t="e">
        <f t="shared" si="61"/>
        <v>#REF!</v>
      </c>
      <c r="Q119" s="344" t="e">
        <f t="shared" si="61"/>
        <v>#REF!</v>
      </c>
      <c r="R119" s="344"/>
      <c r="S119" s="344"/>
      <c r="T119" s="344" t="e">
        <f t="shared" si="61"/>
        <v>#REF!</v>
      </c>
      <c r="U119" s="344"/>
      <c r="V119" s="344"/>
      <c r="W119" s="344" t="e">
        <f t="shared" si="61"/>
        <v>#REF!</v>
      </c>
      <c r="X119" s="344"/>
      <c r="Y119" s="344"/>
      <c r="Z119" s="344" t="e">
        <f t="shared" si="61"/>
        <v>#REF!</v>
      </c>
      <c r="AA119" s="344"/>
      <c r="AB119" s="344"/>
      <c r="AC119" s="344" t="e">
        <f t="shared" si="61"/>
        <v>#REF!</v>
      </c>
      <c r="AD119" s="344"/>
      <c r="AE119" s="344"/>
      <c r="AF119" s="344" t="e">
        <f t="shared" si="61"/>
        <v>#REF!</v>
      </c>
      <c r="AG119" s="344"/>
      <c r="AH119" s="344"/>
      <c r="AI119" s="344" t="e">
        <f t="shared" si="61"/>
        <v>#REF!</v>
      </c>
      <c r="AJ119" s="344"/>
      <c r="AK119" s="344"/>
      <c r="AL119" s="344"/>
      <c r="AM119" s="344"/>
      <c r="AN119" s="344"/>
      <c r="AO119" s="344"/>
      <c r="AP119" s="344"/>
      <c r="AQ119" s="344"/>
      <c r="AR119" s="344"/>
      <c r="AS119" s="344"/>
      <c r="AT119" s="344"/>
      <c r="AU119" s="319"/>
      <c r="AV119" s="319"/>
      <c r="AW119" s="308"/>
      <c r="AX119" s="319"/>
      <c r="AY119" s="308"/>
      <c r="AZ119" s="342"/>
      <c r="BA119" s="308"/>
      <c r="BB119" s="360"/>
      <c r="BC119" s="319"/>
    </row>
    <row r="120" spans="1:55" s="280" customFormat="1" ht="21" hidden="1" customHeight="1" x14ac:dyDescent="0.25">
      <c r="A120" s="330">
        <v>3</v>
      </c>
      <c r="B120" s="319" t="s">
        <v>876</v>
      </c>
      <c r="C120" s="319"/>
      <c r="D120" s="344" t="e">
        <f>D150</f>
        <v>#REF!</v>
      </c>
      <c r="E120" s="344" t="e">
        <f t="shared" ref="E120:M120" si="62">E150</f>
        <v>#REF!</v>
      </c>
      <c r="F120" s="344" t="e">
        <f t="shared" si="62"/>
        <v>#REF!</v>
      </c>
      <c r="G120" s="344" t="e">
        <f t="shared" si="62"/>
        <v>#REF!</v>
      </c>
      <c r="H120" s="344" t="e">
        <f t="shared" si="62"/>
        <v>#REF!</v>
      </c>
      <c r="I120" s="344" t="e">
        <f t="shared" si="62"/>
        <v>#REF!</v>
      </c>
      <c r="J120" s="344" t="e">
        <f t="shared" si="62"/>
        <v>#REF!</v>
      </c>
      <c r="K120" s="344" t="e">
        <f t="shared" si="62"/>
        <v>#REF!</v>
      </c>
      <c r="L120" s="344" t="e">
        <f t="shared" si="62"/>
        <v>#REF!</v>
      </c>
      <c r="M120" s="344" t="e">
        <f t="shared" si="62"/>
        <v>#REF!</v>
      </c>
      <c r="N120" s="344" t="e">
        <f>N150</f>
        <v>#REF!</v>
      </c>
      <c r="O120" s="344" t="e">
        <f t="shared" ref="O120:AI120" si="63">O150</f>
        <v>#REF!</v>
      </c>
      <c r="P120" s="344" t="e">
        <f t="shared" si="63"/>
        <v>#REF!</v>
      </c>
      <c r="Q120" s="344" t="e">
        <f t="shared" si="63"/>
        <v>#REF!</v>
      </c>
      <c r="R120" s="344"/>
      <c r="S120" s="344"/>
      <c r="T120" s="344" t="e">
        <f t="shared" si="63"/>
        <v>#REF!</v>
      </c>
      <c r="U120" s="344"/>
      <c r="V120" s="344"/>
      <c r="W120" s="344" t="e">
        <f t="shared" si="63"/>
        <v>#REF!</v>
      </c>
      <c r="X120" s="344"/>
      <c r="Y120" s="344"/>
      <c r="Z120" s="344" t="e">
        <f t="shared" si="63"/>
        <v>#REF!</v>
      </c>
      <c r="AA120" s="344"/>
      <c r="AB120" s="344"/>
      <c r="AC120" s="344" t="e">
        <f t="shared" si="63"/>
        <v>#REF!</v>
      </c>
      <c r="AD120" s="344"/>
      <c r="AE120" s="344"/>
      <c r="AF120" s="344" t="e">
        <f t="shared" si="63"/>
        <v>#REF!</v>
      </c>
      <c r="AG120" s="344"/>
      <c r="AH120" s="344"/>
      <c r="AI120" s="344" t="e">
        <f t="shared" si="63"/>
        <v>#REF!</v>
      </c>
      <c r="AJ120" s="344"/>
      <c r="AK120" s="344"/>
      <c r="AL120" s="344"/>
      <c r="AM120" s="344"/>
      <c r="AN120" s="344"/>
      <c r="AO120" s="344"/>
      <c r="AP120" s="344"/>
      <c r="AQ120" s="344"/>
      <c r="AR120" s="344"/>
      <c r="AS120" s="344"/>
      <c r="AT120" s="344"/>
      <c r="AU120" s="319"/>
      <c r="AV120" s="319"/>
      <c r="AW120" s="308"/>
      <c r="AX120" s="319"/>
      <c r="AY120" s="308"/>
      <c r="AZ120" s="342"/>
      <c r="BA120" s="308"/>
      <c r="BB120" s="360"/>
      <c r="BC120" s="319"/>
    </row>
    <row r="121" spans="1:55" s="280" customFormat="1" ht="21" hidden="1" customHeight="1" x14ac:dyDescent="0.25">
      <c r="A121" s="330">
        <v>4</v>
      </c>
      <c r="B121" s="319" t="s">
        <v>877</v>
      </c>
      <c r="C121" s="319"/>
      <c r="D121" s="344" t="e">
        <f>D151</f>
        <v>#REF!</v>
      </c>
      <c r="E121" s="344" t="e">
        <f t="shared" ref="E121:M121" si="64">E151</f>
        <v>#REF!</v>
      </c>
      <c r="F121" s="344" t="e">
        <f t="shared" si="64"/>
        <v>#REF!</v>
      </c>
      <c r="G121" s="344" t="e">
        <f t="shared" si="64"/>
        <v>#REF!</v>
      </c>
      <c r="H121" s="344" t="e">
        <f t="shared" si="64"/>
        <v>#REF!</v>
      </c>
      <c r="I121" s="344" t="e">
        <f t="shared" si="64"/>
        <v>#REF!</v>
      </c>
      <c r="J121" s="344" t="e">
        <f t="shared" si="64"/>
        <v>#REF!</v>
      </c>
      <c r="K121" s="344" t="e">
        <f t="shared" si="64"/>
        <v>#REF!</v>
      </c>
      <c r="L121" s="344" t="e">
        <f t="shared" si="64"/>
        <v>#REF!</v>
      </c>
      <c r="M121" s="344" t="e">
        <f t="shared" si="64"/>
        <v>#REF!</v>
      </c>
      <c r="N121" s="344" t="e">
        <f>N151</f>
        <v>#REF!</v>
      </c>
      <c r="O121" s="344" t="e">
        <f t="shared" ref="O121:AL121" si="65">O151</f>
        <v>#REF!</v>
      </c>
      <c r="P121" s="344" t="e">
        <f t="shared" si="65"/>
        <v>#REF!</v>
      </c>
      <c r="Q121" s="344" t="e">
        <f t="shared" si="65"/>
        <v>#REF!</v>
      </c>
      <c r="R121" s="344"/>
      <c r="S121" s="344"/>
      <c r="T121" s="344" t="e">
        <f t="shared" si="65"/>
        <v>#REF!</v>
      </c>
      <c r="U121" s="344"/>
      <c r="V121" s="344"/>
      <c r="W121" s="344" t="e">
        <f t="shared" si="65"/>
        <v>#REF!</v>
      </c>
      <c r="X121" s="344"/>
      <c r="Y121" s="344"/>
      <c r="Z121" s="344" t="e">
        <f t="shared" si="65"/>
        <v>#REF!</v>
      </c>
      <c r="AA121" s="344"/>
      <c r="AB121" s="344"/>
      <c r="AC121" s="344" t="e">
        <f t="shared" si="65"/>
        <v>#REF!</v>
      </c>
      <c r="AD121" s="344"/>
      <c r="AE121" s="344"/>
      <c r="AF121" s="344" t="e">
        <f t="shared" si="65"/>
        <v>#REF!</v>
      </c>
      <c r="AG121" s="344"/>
      <c r="AH121" s="344"/>
      <c r="AI121" s="344" t="e">
        <f t="shared" si="65"/>
        <v>#REF!</v>
      </c>
      <c r="AJ121" s="344"/>
      <c r="AK121" s="344"/>
      <c r="AL121" s="344" t="e">
        <f t="shared" si="65"/>
        <v>#REF!</v>
      </c>
      <c r="AM121" s="344"/>
      <c r="AN121" s="344"/>
      <c r="AO121" s="344"/>
      <c r="AP121" s="344"/>
      <c r="AQ121" s="344"/>
      <c r="AR121" s="344"/>
      <c r="AS121" s="344"/>
      <c r="AT121" s="344"/>
      <c r="AU121" s="319"/>
      <c r="AV121" s="319"/>
      <c r="AW121" s="308"/>
      <c r="AX121" s="319"/>
      <c r="AY121" s="308"/>
      <c r="AZ121" s="342"/>
      <c r="BA121" s="308"/>
      <c r="BB121" s="360"/>
      <c r="BC121" s="319"/>
    </row>
    <row r="122" spans="1:55" s="280" customFormat="1" ht="21" hidden="1" customHeight="1" x14ac:dyDescent="0.25">
      <c r="A122" s="330">
        <v>5</v>
      </c>
      <c r="B122" s="319" t="s">
        <v>878</v>
      </c>
      <c r="C122" s="319"/>
      <c r="D122" s="344" t="e">
        <f>D152</f>
        <v>#REF!</v>
      </c>
      <c r="E122" s="344" t="e">
        <f t="shared" ref="E122:M122" si="66">E152</f>
        <v>#REF!</v>
      </c>
      <c r="F122" s="344" t="e">
        <f t="shared" si="66"/>
        <v>#REF!</v>
      </c>
      <c r="G122" s="344" t="e">
        <f t="shared" si="66"/>
        <v>#REF!</v>
      </c>
      <c r="H122" s="344" t="e">
        <f t="shared" si="66"/>
        <v>#REF!</v>
      </c>
      <c r="I122" s="344" t="e">
        <f t="shared" si="66"/>
        <v>#REF!</v>
      </c>
      <c r="J122" s="344" t="e">
        <f t="shared" si="66"/>
        <v>#REF!</v>
      </c>
      <c r="K122" s="344" t="e">
        <f t="shared" si="66"/>
        <v>#REF!</v>
      </c>
      <c r="L122" s="344" t="e">
        <f t="shared" si="66"/>
        <v>#REF!</v>
      </c>
      <c r="M122" s="344" t="e">
        <f t="shared" si="66"/>
        <v>#REF!</v>
      </c>
      <c r="N122" s="344" t="e">
        <f>N152</f>
        <v>#REF!</v>
      </c>
      <c r="O122" s="344" t="e">
        <f t="shared" ref="O122:AL122" si="67">O152</f>
        <v>#REF!</v>
      </c>
      <c r="P122" s="344" t="e">
        <f t="shared" si="67"/>
        <v>#REF!</v>
      </c>
      <c r="Q122" s="344" t="e">
        <f t="shared" si="67"/>
        <v>#REF!</v>
      </c>
      <c r="R122" s="344"/>
      <c r="S122" s="344"/>
      <c r="T122" s="344" t="e">
        <f t="shared" si="67"/>
        <v>#REF!</v>
      </c>
      <c r="U122" s="344"/>
      <c r="V122" s="344"/>
      <c r="W122" s="344" t="e">
        <f t="shared" si="67"/>
        <v>#REF!</v>
      </c>
      <c r="X122" s="344"/>
      <c r="Y122" s="344"/>
      <c r="Z122" s="344" t="e">
        <f t="shared" si="67"/>
        <v>#REF!</v>
      </c>
      <c r="AA122" s="344"/>
      <c r="AB122" s="344"/>
      <c r="AC122" s="344" t="e">
        <f t="shared" si="67"/>
        <v>#REF!</v>
      </c>
      <c r="AD122" s="344"/>
      <c r="AE122" s="344"/>
      <c r="AF122" s="344" t="e">
        <f t="shared" si="67"/>
        <v>#REF!</v>
      </c>
      <c r="AG122" s="344"/>
      <c r="AH122" s="344"/>
      <c r="AI122" s="344" t="e">
        <f t="shared" si="67"/>
        <v>#REF!</v>
      </c>
      <c r="AJ122" s="344"/>
      <c r="AK122" s="344"/>
      <c r="AL122" s="344" t="e">
        <f t="shared" si="67"/>
        <v>#REF!</v>
      </c>
      <c r="AM122" s="344"/>
      <c r="AN122" s="344"/>
      <c r="AO122" s="344"/>
      <c r="AP122" s="344"/>
      <c r="AQ122" s="344"/>
      <c r="AR122" s="344"/>
      <c r="AS122" s="344"/>
      <c r="AT122" s="344"/>
      <c r="AU122" s="319"/>
      <c r="AV122" s="319"/>
      <c r="AW122" s="308"/>
      <c r="AX122" s="319"/>
      <c r="AY122" s="308"/>
      <c r="AZ122" s="342"/>
      <c r="BA122" s="308"/>
      <c r="BB122" s="360"/>
      <c r="BC122" s="319"/>
    </row>
    <row r="123" spans="1:55" s="280" customFormat="1" ht="21" hidden="1" customHeight="1" x14ac:dyDescent="0.25">
      <c r="A123" s="330">
        <v>6</v>
      </c>
      <c r="B123" s="319" t="s">
        <v>879</v>
      </c>
      <c r="C123" s="319"/>
      <c r="D123" s="344" t="e">
        <f>D153</f>
        <v>#REF!</v>
      </c>
      <c r="E123" s="344" t="e">
        <f t="shared" ref="E123:M123" si="68">E153</f>
        <v>#REF!</v>
      </c>
      <c r="F123" s="344" t="e">
        <f t="shared" si="68"/>
        <v>#REF!</v>
      </c>
      <c r="G123" s="344" t="e">
        <f t="shared" si="68"/>
        <v>#REF!</v>
      </c>
      <c r="H123" s="344" t="e">
        <f t="shared" si="68"/>
        <v>#REF!</v>
      </c>
      <c r="I123" s="344" t="e">
        <f t="shared" si="68"/>
        <v>#REF!</v>
      </c>
      <c r="J123" s="344" t="e">
        <f t="shared" si="68"/>
        <v>#REF!</v>
      </c>
      <c r="K123" s="344" t="e">
        <f t="shared" si="68"/>
        <v>#REF!</v>
      </c>
      <c r="L123" s="344" t="e">
        <f t="shared" si="68"/>
        <v>#REF!</v>
      </c>
      <c r="M123" s="344" t="e">
        <f t="shared" si="68"/>
        <v>#REF!</v>
      </c>
      <c r="N123" s="344" t="e">
        <f>N153</f>
        <v>#REF!</v>
      </c>
      <c r="O123" s="344" t="e">
        <f t="shared" ref="O123:AL123" si="69">O153</f>
        <v>#REF!</v>
      </c>
      <c r="P123" s="344" t="e">
        <f t="shared" si="69"/>
        <v>#REF!</v>
      </c>
      <c r="Q123" s="344" t="e">
        <f t="shared" si="69"/>
        <v>#REF!</v>
      </c>
      <c r="R123" s="344"/>
      <c r="S123" s="344"/>
      <c r="T123" s="344" t="e">
        <f t="shared" si="69"/>
        <v>#REF!</v>
      </c>
      <c r="U123" s="344"/>
      <c r="V123" s="344"/>
      <c r="W123" s="344" t="e">
        <f t="shared" si="69"/>
        <v>#REF!</v>
      </c>
      <c r="X123" s="344"/>
      <c r="Y123" s="344"/>
      <c r="Z123" s="344" t="e">
        <f t="shared" si="69"/>
        <v>#REF!</v>
      </c>
      <c r="AA123" s="344"/>
      <c r="AB123" s="344"/>
      <c r="AC123" s="344" t="e">
        <f t="shared" si="69"/>
        <v>#REF!</v>
      </c>
      <c r="AD123" s="344"/>
      <c r="AE123" s="344"/>
      <c r="AF123" s="344" t="e">
        <f t="shared" si="69"/>
        <v>#REF!</v>
      </c>
      <c r="AG123" s="344"/>
      <c r="AH123" s="344"/>
      <c r="AI123" s="344" t="e">
        <f t="shared" si="69"/>
        <v>#REF!</v>
      </c>
      <c r="AJ123" s="344"/>
      <c r="AK123" s="344"/>
      <c r="AL123" s="344" t="e">
        <f t="shared" si="69"/>
        <v>#REF!</v>
      </c>
      <c r="AM123" s="344"/>
      <c r="AN123" s="344"/>
      <c r="AO123" s="344"/>
      <c r="AP123" s="344"/>
      <c r="AQ123" s="344"/>
      <c r="AR123" s="344"/>
      <c r="AS123" s="344"/>
      <c r="AT123" s="344"/>
      <c r="AU123" s="319"/>
      <c r="AV123" s="319"/>
      <c r="AW123" s="308"/>
      <c r="AX123" s="319"/>
      <c r="AY123" s="308"/>
      <c r="AZ123" s="342"/>
      <c r="BA123" s="308"/>
      <c r="BB123" s="360"/>
      <c r="BC123" s="319"/>
    </row>
    <row r="124" spans="1:55" s="280" customFormat="1" ht="21" hidden="1" customHeight="1" x14ac:dyDescent="0.25">
      <c r="A124" s="330">
        <v>7</v>
      </c>
      <c r="B124" s="319" t="s">
        <v>872</v>
      </c>
      <c r="C124" s="319"/>
      <c r="D124" s="344" t="e">
        <f>D141+D154</f>
        <v>#REF!</v>
      </c>
      <c r="E124" s="344" t="e">
        <f t="shared" ref="E124:M124" si="70">E141+E154</f>
        <v>#REF!</v>
      </c>
      <c r="F124" s="344" t="e">
        <f t="shared" si="70"/>
        <v>#REF!</v>
      </c>
      <c r="G124" s="344" t="e">
        <f t="shared" si="70"/>
        <v>#REF!</v>
      </c>
      <c r="H124" s="344" t="e">
        <f t="shared" si="70"/>
        <v>#REF!</v>
      </c>
      <c r="I124" s="344" t="e">
        <f t="shared" si="70"/>
        <v>#REF!</v>
      </c>
      <c r="J124" s="344" t="e">
        <f t="shared" si="70"/>
        <v>#REF!</v>
      </c>
      <c r="K124" s="344" t="e">
        <f t="shared" si="70"/>
        <v>#REF!</v>
      </c>
      <c r="L124" s="344" t="e">
        <f t="shared" si="70"/>
        <v>#REF!</v>
      </c>
      <c r="M124" s="344" t="e">
        <f t="shared" si="70"/>
        <v>#REF!</v>
      </c>
      <c r="N124" s="344" t="e">
        <f>N141+N154</f>
        <v>#REF!</v>
      </c>
      <c r="O124" s="344" t="e">
        <f t="shared" ref="O124:AL124" si="71">O141+O154</f>
        <v>#REF!</v>
      </c>
      <c r="P124" s="344" t="e">
        <f t="shared" si="71"/>
        <v>#REF!</v>
      </c>
      <c r="Q124" s="344" t="e">
        <f t="shared" si="71"/>
        <v>#REF!</v>
      </c>
      <c r="R124" s="344"/>
      <c r="S124" s="344"/>
      <c r="T124" s="344" t="e">
        <f t="shared" si="71"/>
        <v>#REF!</v>
      </c>
      <c r="U124" s="344"/>
      <c r="V124" s="344"/>
      <c r="W124" s="344" t="e">
        <f t="shared" si="71"/>
        <v>#REF!</v>
      </c>
      <c r="X124" s="344"/>
      <c r="Y124" s="344"/>
      <c r="Z124" s="344" t="e">
        <f t="shared" si="71"/>
        <v>#REF!</v>
      </c>
      <c r="AA124" s="344"/>
      <c r="AB124" s="344"/>
      <c r="AC124" s="344" t="e">
        <f t="shared" si="71"/>
        <v>#REF!</v>
      </c>
      <c r="AD124" s="344"/>
      <c r="AE124" s="344"/>
      <c r="AF124" s="344" t="e">
        <f t="shared" si="71"/>
        <v>#REF!</v>
      </c>
      <c r="AG124" s="344"/>
      <c r="AH124" s="344"/>
      <c r="AI124" s="344" t="e">
        <f t="shared" si="71"/>
        <v>#REF!</v>
      </c>
      <c r="AJ124" s="344"/>
      <c r="AK124" s="344"/>
      <c r="AL124" s="344" t="e">
        <f t="shared" si="71"/>
        <v>#REF!</v>
      </c>
      <c r="AM124" s="344"/>
      <c r="AN124" s="344"/>
      <c r="AO124" s="344"/>
      <c r="AP124" s="344"/>
      <c r="AQ124" s="344"/>
      <c r="AR124" s="344"/>
      <c r="AS124" s="344"/>
      <c r="AT124" s="344"/>
      <c r="AU124" s="319"/>
      <c r="AV124" s="319"/>
      <c r="AW124" s="308"/>
      <c r="AX124" s="319"/>
      <c r="AY124" s="308"/>
      <c r="AZ124" s="342"/>
      <c r="BA124" s="308"/>
      <c r="BB124" s="360"/>
      <c r="BC124" s="319"/>
    </row>
    <row r="125" spans="1:55" s="280" customFormat="1" ht="21" hidden="1" customHeight="1" x14ac:dyDescent="0.25">
      <c r="A125" s="330">
        <v>8</v>
      </c>
      <c r="B125" s="319" t="s">
        <v>874</v>
      </c>
      <c r="C125" s="319"/>
      <c r="D125" s="344" t="e">
        <f>D143+D155</f>
        <v>#REF!</v>
      </c>
      <c r="E125" s="344" t="e">
        <f t="shared" ref="E125:M125" si="72">E143+E155</f>
        <v>#REF!</v>
      </c>
      <c r="F125" s="344" t="e">
        <f t="shared" si="72"/>
        <v>#REF!</v>
      </c>
      <c r="G125" s="344" t="e">
        <f t="shared" si="72"/>
        <v>#REF!</v>
      </c>
      <c r="H125" s="344" t="e">
        <f t="shared" si="72"/>
        <v>#REF!</v>
      </c>
      <c r="I125" s="344" t="e">
        <f t="shared" si="72"/>
        <v>#REF!</v>
      </c>
      <c r="J125" s="344" t="e">
        <f t="shared" si="72"/>
        <v>#REF!</v>
      </c>
      <c r="K125" s="344" t="e">
        <f t="shared" si="72"/>
        <v>#REF!</v>
      </c>
      <c r="L125" s="344" t="e">
        <f t="shared" si="72"/>
        <v>#REF!</v>
      </c>
      <c r="M125" s="344" t="e">
        <f t="shared" si="72"/>
        <v>#REF!</v>
      </c>
      <c r="N125" s="344" t="e">
        <f>N143+N155</f>
        <v>#REF!</v>
      </c>
      <c r="O125" s="344" t="e">
        <f t="shared" ref="O125:AT125" si="73">O143+O155</f>
        <v>#REF!</v>
      </c>
      <c r="P125" s="344" t="e">
        <f t="shared" si="73"/>
        <v>#REF!</v>
      </c>
      <c r="Q125" s="344" t="e">
        <f t="shared" si="73"/>
        <v>#REF!</v>
      </c>
      <c r="R125" s="344"/>
      <c r="S125" s="344"/>
      <c r="T125" s="344" t="e">
        <f t="shared" si="73"/>
        <v>#REF!</v>
      </c>
      <c r="U125" s="344"/>
      <c r="V125" s="344"/>
      <c r="W125" s="344" t="e">
        <f t="shared" si="73"/>
        <v>#REF!</v>
      </c>
      <c r="X125" s="344"/>
      <c r="Y125" s="344"/>
      <c r="Z125" s="344" t="e">
        <f t="shared" si="73"/>
        <v>#REF!</v>
      </c>
      <c r="AA125" s="344"/>
      <c r="AB125" s="344"/>
      <c r="AC125" s="344" t="e">
        <f t="shared" si="73"/>
        <v>#REF!</v>
      </c>
      <c r="AD125" s="344"/>
      <c r="AE125" s="344"/>
      <c r="AF125" s="344" t="e">
        <f t="shared" si="73"/>
        <v>#REF!</v>
      </c>
      <c r="AG125" s="344"/>
      <c r="AH125" s="344"/>
      <c r="AI125" s="344" t="e">
        <f t="shared" si="73"/>
        <v>#REF!</v>
      </c>
      <c r="AJ125" s="344"/>
      <c r="AK125" s="344"/>
      <c r="AL125" s="344" t="e">
        <f t="shared" si="73"/>
        <v>#REF!</v>
      </c>
      <c r="AM125" s="344"/>
      <c r="AN125" s="344"/>
      <c r="AO125" s="344">
        <f t="shared" si="73"/>
        <v>0</v>
      </c>
      <c r="AP125" s="344">
        <f t="shared" si="73"/>
        <v>0</v>
      </c>
      <c r="AQ125" s="344">
        <f t="shared" si="73"/>
        <v>0</v>
      </c>
      <c r="AR125" s="344">
        <f t="shared" si="73"/>
        <v>0</v>
      </c>
      <c r="AS125" s="344">
        <f t="shared" si="73"/>
        <v>0</v>
      </c>
      <c r="AT125" s="344">
        <f t="shared" si="73"/>
        <v>0</v>
      </c>
      <c r="AU125" s="319"/>
      <c r="AV125" s="319"/>
      <c r="AW125" s="308"/>
      <c r="AX125" s="319"/>
      <c r="AY125" s="308"/>
      <c r="AZ125" s="342"/>
      <c r="BA125" s="308"/>
      <c r="BB125" s="360"/>
      <c r="BC125" s="319"/>
    </row>
    <row r="126" spans="1:55" s="280" customFormat="1" ht="21" hidden="1" customHeight="1" x14ac:dyDescent="0.25">
      <c r="A126" s="330">
        <v>9</v>
      </c>
      <c r="B126" s="319" t="s">
        <v>880</v>
      </c>
      <c r="C126" s="319"/>
      <c r="D126" s="344" t="e">
        <f>D156+D161</f>
        <v>#REF!</v>
      </c>
      <c r="E126" s="344" t="e">
        <f t="shared" ref="E126:M126" si="74">E156+E161</f>
        <v>#REF!</v>
      </c>
      <c r="F126" s="344" t="e">
        <f t="shared" si="74"/>
        <v>#REF!</v>
      </c>
      <c r="G126" s="344" t="e">
        <f t="shared" si="74"/>
        <v>#REF!</v>
      </c>
      <c r="H126" s="344" t="e">
        <f t="shared" si="74"/>
        <v>#REF!</v>
      </c>
      <c r="I126" s="344" t="e">
        <f t="shared" si="74"/>
        <v>#REF!</v>
      </c>
      <c r="J126" s="344" t="e">
        <f t="shared" si="74"/>
        <v>#REF!</v>
      </c>
      <c r="K126" s="344" t="e">
        <f t="shared" si="74"/>
        <v>#REF!</v>
      </c>
      <c r="L126" s="344" t="e">
        <f t="shared" si="74"/>
        <v>#REF!</v>
      </c>
      <c r="M126" s="344" t="e">
        <f t="shared" si="74"/>
        <v>#REF!</v>
      </c>
      <c r="N126" s="344" t="e">
        <f>N156+N161</f>
        <v>#REF!</v>
      </c>
      <c r="O126" s="344" t="e">
        <f t="shared" ref="O126:AL126" si="75">O156+O161</f>
        <v>#REF!</v>
      </c>
      <c r="P126" s="344" t="e">
        <f t="shared" si="75"/>
        <v>#REF!</v>
      </c>
      <c r="Q126" s="344" t="e">
        <f t="shared" si="75"/>
        <v>#REF!</v>
      </c>
      <c r="R126" s="344"/>
      <c r="S126" s="344"/>
      <c r="T126" s="344" t="e">
        <f t="shared" si="75"/>
        <v>#REF!</v>
      </c>
      <c r="U126" s="344"/>
      <c r="V126" s="344"/>
      <c r="W126" s="344" t="e">
        <f t="shared" si="75"/>
        <v>#REF!</v>
      </c>
      <c r="X126" s="344"/>
      <c r="Y126" s="344"/>
      <c r="Z126" s="344" t="e">
        <f t="shared" si="75"/>
        <v>#REF!</v>
      </c>
      <c r="AA126" s="344"/>
      <c r="AB126" s="344"/>
      <c r="AC126" s="344" t="e">
        <f t="shared" si="75"/>
        <v>#REF!</v>
      </c>
      <c r="AD126" s="344"/>
      <c r="AE126" s="344"/>
      <c r="AF126" s="344" t="e">
        <f t="shared" si="75"/>
        <v>#REF!</v>
      </c>
      <c r="AG126" s="344"/>
      <c r="AH126" s="344"/>
      <c r="AI126" s="344" t="e">
        <f t="shared" si="75"/>
        <v>#REF!</v>
      </c>
      <c r="AJ126" s="344"/>
      <c r="AK126" s="344"/>
      <c r="AL126" s="344" t="e">
        <f t="shared" si="75"/>
        <v>#REF!</v>
      </c>
      <c r="AM126" s="344"/>
      <c r="AN126" s="344"/>
      <c r="AO126" s="344"/>
      <c r="AP126" s="344"/>
      <c r="AQ126" s="344"/>
      <c r="AR126" s="344"/>
      <c r="AS126" s="344"/>
      <c r="AT126" s="344"/>
      <c r="AU126" s="319"/>
      <c r="AV126" s="319"/>
      <c r="AW126" s="308"/>
      <c r="AX126" s="319"/>
      <c r="AY126" s="308"/>
      <c r="AZ126" s="342"/>
      <c r="BA126" s="308"/>
      <c r="BB126" s="360"/>
      <c r="BC126" s="319"/>
    </row>
    <row r="127" spans="1:55" s="279" customFormat="1" ht="21" hidden="1" customHeight="1" x14ac:dyDescent="0.25">
      <c r="A127" s="337" t="s">
        <v>93</v>
      </c>
      <c r="B127" s="349" t="s">
        <v>821</v>
      </c>
      <c r="C127" s="349"/>
      <c r="D127" s="350" t="e">
        <f>D132+D133+D136+D135+D145+D163+D162+D157</f>
        <v>#REF!</v>
      </c>
      <c r="E127" s="350" t="e">
        <f t="shared" ref="E127:M127" si="76">E132+E133+E136+E135+E145+E163+E162+E157</f>
        <v>#REF!</v>
      </c>
      <c r="F127" s="350" t="e">
        <f t="shared" si="76"/>
        <v>#REF!</v>
      </c>
      <c r="G127" s="350" t="e">
        <f t="shared" si="76"/>
        <v>#REF!</v>
      </c>
      <c r="H127" s="350" t="e">
        <f t="shared" si="76"/>
        <v>#REF!</v>
      </c>
      <c r="I127" s="350" t="e">
        <f>I132+I133+I136+I135+I145+I163+I162+I157</f>
        <v>#REF!</v>
      </c>
      <c r="J127" s="350" t="e">
        <f t="shared" si="76"/>
        <v>#REF!</v>
      </c>
      <c r="K127" s="350" t="e">
        <f t="shared" si="76"/>
        <v>#REF!</v>
      </c>
      <c r="L127" s="350" t="e">
        <f t="shared" si="76"/>
        <v>#REF!</v>
      </c>
      <c r="M127" s="350" t="e">
        <f t="shared" si="76"/>
        <v>#REF!</v>
      </c>
      <c r="N127" s="350" t="e">
        <f>N132+N133+N136+N135+N145+N163+N162+N157</f>
        <v>#REF!</v>
      </c>
      <c r="O127" s="350" t="e">
        <f>O132+O133+O136+O135+O145+O163+O162+O157</f>
        <v>#REF!</v>
      </c>
      <c r="P127" s="350" t="e">
        <f t="shared" ref="P127:AT127" si="77">P132+P133+P136+P135+P145+P163+P162+P157</f>
        <v>#REF!</v>
      </c>
      <c r="Q127" s="350" t="e">
        <f t="shared" si="77"/>
        <v>#REF!</v>
      </c>
      <c r="R127" s="350"/>
      <c r="S127" s="350"/>
      <c r="T127" s="350" t="e">
        <f t="shared" si="77"/>
        <v>#REF!</v>
      </c>
      <c r="U127" s="350"/>
      <c r="V127" s="350"/>
      <c r="W127" s="350" t="e">
        <f t="shared" si="77"/>
        <v>#REF!</v>
      </c>
      <c r="X127" s="350"/>
      <c r="Y127" s="350"/>
      <c r="Z127" s="350" t="e">
        <f t="shared" si="77"/>
        <v>#REF!</v>
      </c>
      <c r="AA127" s="350"/>
      <c r="AB127" s="350"/>
      <c r="AC127" s="350" t="e">
        <f t="shared" si="77"/>
        <v>#REF!</v>
      </c>
      <c r="AD127" s="350"/>
      <c r="AE127" s="350"/>
      <c r="AF127" s="350" t="e">
        <f t="shared" si="77"/>
        <v>#REF!</v>
      </c>
      <c r="AG127" s="350"/>
      <c r="AH127" s="350"/>
      <c r="AI127" s="350" t="e">
        <f t="shared" si="77"/>
        <v>#REF!</v>
      </c>
      <c r="AJ127" s="350"/>
      <c r="AK127" s="350"/>
      <c r="AL127" s="350" t="e">
        <f t="shared" si="77"/>
        <v>#REF!</v>
      </c>
      <c r="AM127" s="350"/>
      <c r="AN127" s="350"/>
      <c r="AO127" s="350" t="e">
        <f t="shared" si="77"/>
        <v>#REF!</v>
      </c>
      <c r="AP127" s="350" t="e">
        <f t="shared" si="77"/>
        <v>#REF!</v>
      </c>
      <c r="AQ127" s="350" t="e">
        <f t="shared" si="77"/>
        <v>#REF!</v>
      </c>
      <c r="AR127" s="350" t="e">
        <f t="shared" si="77"/>
        <v>#REF!</v>
      </c>
      <c r="AS127" s="350" t="e">
        <f t="shared" si="77"/>
        <v>#REF!</v>
      </c>
      <c r="AT127" s="350" t="e">
        <f t="shared" si="77"/>
        <v>#REF!</v>
      </c>
      <c r="AU127" s="349"/>
      <c r="AV127" s="349"/>
      <c r="AW127" s="322"/>
      <c r="AX127" s="349"/>
      <c r="AY127" s="322"/>
      <c r="AZ127" s="351"/>
      <c r="BA127" s="322"/>
      <c r="BB127" s="359"/>
      <c r="BC127" s="349"/>
    </row>
    <row r="128" spans="1:55" s="280" customFormat="1" ht="44.25" hidden="1" customHeight="1" x14ac:dyDescent="0.25">
      <c r="A128" s="353" t="s">
        <v>866</v>
      </c>
      <c r="B128" s="347" t="s">
        <v>882</v>
      </c>
      <c r="C128" s="319"/>
      <c r="D128" s="319"/>
      <c r="E128" s="319"/>
      <c r="F128" s="319"/>
      <c r="G128" s="319"/>
      <c r="H128" s="319"/>
      <c r="I128" s="319"/>
      <c r="J128" s="319"/>
      <c r="K128" s="319"/>
      <c r="L128" s="319"/>
      <c r="M128" s="319"/>
      <c r="N128" s="344"/>
      <c r="O128" s="344"/>
      <c r="P128" s="344"/>
      <c r="Q128" s="344"/>
      <c r="R128" s="344"/>
      <c r="S128" s="344"/>
      <c r="T128" s="344"/>
      <c r="U128" s="344"/>
      <c r="V128" s="344"/>
      <c r="W128" s="344"/>
      <c r="X128" s="344"/>
      <c r="Y128" s="344"/>
      <c r="Z128" s="344"/>
      <c r="AA128" s="344"/>
      <c r="AB128" s="344"/>
      <c r="AC128" s="344"/>
      <c r="AD128" s="344"/>
      <c r="AE128" s="344"/>
      <c r="AF128" s="344"/>
      <c r="AG128" s="344"/>
      <c r="AH128" s="344"/>
      <c r="AI128" s="344"/>
      <c r="AJ128" s="344"/>
      <c r="AK128" s="344"/>
      <c r="AL128" s="344"/>
      <c r="AM128" s="344"/>
      <c r="AN128" s="344"/>
      <c r="AO128" s="344"/>
      <c r="AP128" s="344"/>
      <c r="AQ128" s="344"/>
      <c r="AR128" s="344"/>
      <c r="AS128" s="344"/>
      <c r="AT128" s="344"/>
      <c r="AU128" s="319"/>
      <c r="AV128" s="319"/>
      <c r="AW128" s="308"/>
      <c r="AX128" s="319"/>
      <c r="AY128" s="308"/>
      <c r="AZ128" s="342"/>
      <c r="BA128" s="308"/>
      <c r="BB128" s="360"/>
      <c r="BC128" s="319"/>
    </row>
    <row r="129" spans="1:55" s="280" customFormat="1" ht="24.75" hidden="1" customHeight="1" x14ac:dyDescent="0.25">
      <c r="A129" s="330">
        <v>1</v>
      </c>
      <c r="B129" s="319" t="s">
        <v>881</v>
      </c>
      <c r="C129" s="319"/>
      <c r="D129" s="319"/>
      <c r="E129" s="319"/>
      <c r="F129" s="319"/>
      <c r="G129" s="319"/>
      <c r="H129" s="319"/>
      <c r="I129" s="319"/>
      <c r="J129" s="319"/>
      <c r="K129" s="319"/>
      <c r="L129" s="319"/>
      <c r="M129" s="319"/>
      <c r="N129" s="344"/>
      <c r="O129" s="344"/>
      <c r="P129" s="344"/>
      <c r="Q129" s="344"/>
      <c r="R129" s="344"/>
      <c r="S129" s="344"/>
      <c r="T129" s="344"/>
      <c r="U129" s="344"/>
      <c r="V129" s="344"/>
      <c r="W129" s="344"/>
      <c r="X129" s="344"/>
      <c r="Y129" s="344"/>
      <c r="Z129" s="344"/>
      <c r="AA129" s="344"/>
      <c r="AB129" s="344"/>
      <c r="AC129" s="344"/>
      <c r="AD129" s="344"/>
      <c r="AE129" s="344"/>
      <c r="AF129" s="344"/>
      <c r="AG129" s="344"/>
      <c r="AH129" s="344"/>
      <c r="AI129" s="344"/>
      <c r="AJ129" s="344"/>
      <c r="AK129" s="344"/>
      <c r="AL129" s="344"/>
      <c r="AM129" s="344"/>
      <c r="AN129" s="344"/>
      <c r="AO129" s="344"/>
      <c r="AP129" s="344"/>
      <c r="AQ129" s="344"/>
      <c r="AR129" s="344"/>
      <c r="AS129" s="344"/>
      <c r="AT129" s="344"/>
      <c r="AU129" s="319"/>
      <c r="AV129" s="319"/>
      <c r="AW129" s="308"/>
      <c r="AX129" s="319"/>
      <c r="AY129" s="308"/>
      <c r="AZ129" s="342"/>
      <c r="BA129" s="308"/>
      <c r="BB129" s="360"/>
      <c r="BC129" s="319"/>
    </row>
    <row r="130" spans="1:55" s="280" customFormat="1" ht="39" hidden="1" customHeight="1" x14ac:dyDescent="0.25">
      <c r="A130" s="355" t="e">
        <f>#REF!</f>
        <v>#REF!</v>
      </c>
      <c r="B130" s="355" t="e">
        <f>#REF!</f>
        <v>#REF!</v>
      </c>
      <c r="C130" s="355" t="e">
        <f>#REF!</f>
        <v>#REF!</v>
      </c>
      <c r="D130" s="355" t="e">
        <f>#REF!</f>
        <v>#REF!</v>
      </c>
      <c r="E130" s="355" t="e">
        <f>#REF!</f>
        <v>#REF!</v>
      </c>
      <c r="F130" s="355" t="e">
        <f>#REF!</f>
        <v>#REF!</v>
      </c>
      <c r="G130" s="355" t="e">
        <f>#REF!</f>
        <v>#REF!</v>
      </c>
      <c r="H130" s="355" t="e">
        <f>#REF!</f>
        <v>#REF!</v>
      </c>
      <c r="I130" s="355" t="e">
        <f>#REF!</f>
        <v>#REF!</v>
      </c>
      <c r="J130" s="355" t="e">
        <f>#REF!</f>
        <v>#REF!</v>
      </c>
      <c r="K130" s="355" t="e">
        <f>#REF!</f>
        <v>#REF!</v>
      </c>
      <c r="L130" s="355" t="e">
        <f>#REF!</f>
        <v>#REF!</v>
      </c>
      <c r="M130" s="355" t="e">
        <f>#REF!</f>
        <v>#REF!</v>
      </c>
      <c r="N130" s="355" t="e">
        <f>#REF!</f>
        <v>#REF!</v>
      </c>
      <c r="O130" s="355" t="e">
        <f>#REF!</f>
        <v>#REF!</v>
      </c>
      <c r="P130" s="355" t="e">
        <f>#REF!</f>
        <v>#REF!</v>
      </c>
      <c r="Q130" s="355" t="e">
        <f>#REF!</f>
        <v>#REF!</v>
      </c>
      <c r="R130" s="355"/>
      <c r="S130" s="355"/>
      <c r="T130" s="355" t="e">
        <f>#REF!</f>
        <v>#REF!</v>
      </c>
      <c r="U130" s="355"/>
      <c r="V130" s="355"/>
      <c r="W130" s="355" t="e">
        <f>#REF!</f>
        <v>#REF!</v>
      </c>
      <c r="X130" s="355"/>
      <c r="Y130" s="355"/>
      <c r="Z130" s="355" t="e">
        <f>#REF!</f>
        <v>#REF!</v>
      </c>
      <c r="AA130" s="355"/>
      <c r="AB130" s="355"/>
      <c r="AC130" s="355" t="e">
        <f>#REF!</f>
        <v>#REF!</v>
      </c>
      <c r="AD130" s="355"/>
      <c r="AE130" s="355"/>
      <c r="AF130" s="355" t="e">
        <f>#REF!</f>
        <v>#REF!</v>
      </c>
      <c r="AG130" s="355"/>
      <c r="AH130" s="355"/>
      <c r="AI130" s="355" t="e">
        <f>#REF!</f>
        <v>#REF!</v>
      </c>
      <c r="AJ130" s="355"/>
      <c r="AK130" s="355"/>
      <c r="AL130" s="355" t="e">
        <f>#REF!</f>
        <v>#REF!</v>
      </c>
      <c r="AM130" s="355"/>
      <c r="AN130" s="355"/>
      <c r="AO130" s="344"/>
      <c r="AP130" s="344"/>
      <c r="AQ130" s="344"/>
      <c r="AR130" s="344"/>
      <c r="AS130" s="344"/>
      <c r="AT130" s="344"/>
      <c r="AU130" s="319"/>
      <c r="AV130" s="319"/>
      <c r="AW130" s="308"/>
      <c r="AX130" s="319"/>
      <c r="AY130" s="308"/>
      <c r="AZ130" s="342"/>
      <c r="BA130" s="308"/>
      <c r="BB130" s="360"/>
      <c r="BC130" s="319"/>
    </row>
    <row r="131" spans="1:55" s="280" customFormat="1" ht="47.25" hidden="1" customHeight="1" x14ac:dyDescent="0.25">
      <c r="A131" s="353" t="e">
        <f>#REF!</f>
        <v>#REF!</v>
      </c>
      <c r="B131" s="355" t="e">
        <f>#REF!</f>
        <v>#REF!</v>
      </c>
      <c r="C131" s="353" t="e">
        <f>#REF!</f>
        <v>#REF!</v>
      </c>
      <c r="D131" s="353" t="e">
        <f>#REF!</f>
        <v>#REF!</v>
      </c>
      <c r="E131" s="353" t="e">
        <f>#REF!</f>
        <v>#REF!</v>
      </c>
      <c r="F131" s="353" t="e">
        <f>#REF!</f>
        <v>#REF!</v>
      </c>
      <c r="G131" s="353" t="e">
        <f>#REF!</f>
        <v>#REF!</v>
      </c>
      <c r="H131" s="353" t="e">
        <f>#REF!</f>
        <v>#REF!</v>
      </c>
      <c r="I131" s="353" t="e">
        <f>#REF!</f>
        <v>#REF!</v>
      </c>
      <c r="J131" s="353" t="e">
        <f>#REF!</f>
        <v>#REF!</v>
      </c>
      <c r="K131" s="353" t="e">
        <f>#REF!</f>
        <v>#REF!</v>
      </c>
      <c r="L131" s="353" t="e">
        <f>#REF!</f>
        <v>#REF!</v>
      </c>
      <c r="M131" s="353" t="e">
        <f>#REF!</f>
        <v>#REF!</v>
      </c>
      <c r="N131" s="353" t="e">
        <f>#REF!</f>
        <v>#REF!</v>
      </c>
      <c r="O131" s="353" t="e">
        <f>#REF!</f>
        <v>#REF!</v>
      </c>
      <c r="P131" s="353" t="e">
        <f>#REF!</f>
        <v>#REF!</v>
      </c>
      <c r="Q131" s="353" t="e">
        <f>#REF!</f>
        <v>#REF!</v>
      </c>
      <c r="R131" s="353"/>
      <c r="S131" s="353"/>
      <c r="T131" s="353" t="e">
        <f>#REF!</f>
        <v>#REF!</v>
      </c>
      <c r="U131" s="353"/>
      <c r="V131" s="353"/>
      <c r="W131" s="353" t="e">
        <f>#REF!</f>
        <v>#REF!</v>
      </c>
      <c r="X131" s="353"/>
      <c r="Y131" s="353"/>
      <c r="Z131" s="353" t="e">
        <f>#REF!</f>
        <v>#REF!</v>
      </c>
      <c r="AA131" s="353"/>
      <c r="AB131" s="353"/>
      <c r="AC131" s="353" t="e">
        <f>#REF!</f>
        <v>#REF!</v>
      </c>
      <c r="AD131" s="353"/>
      <c r="AE131" s="353"/>
      <c r="AF131" s="353" t="e">
        <f>#REF!</f>
        <v>#REF!</v>
      </c>
      <c r="AG131" s="353"/>
      <c r="AH131" s="353"/>
      <c r="AI131" s="353" t="e">
        <f>#REF!</f>
        <v>#REF!</v>
      </c>
      <c r="AJ131" s="353"/>
      <c r="AK131" s="353"/>
      <c r="AL131" s="353" t="e">
        <f>#REF!</f>
        <v>#REF!</v>
      </c>
      <c r="AM131" s="353"/>
      <c r="AN131" s="353"/>
      <c r="AO131" s="344"/>
      <c r="AP131" s="344"/>
      <c r="AQ131" s="344"/>
      <c r="AR131" s="344"/>
      <c r="AS131" s="344"/>
      <c r="AT131" s="344"/>
      <c r="AU131" s="319"/>
      <c r="AV131" s="319"/>
      <c r="AW131" s="308"/>
      <c r="AX131" s="319"/>
      <c r="AY131" s="308"/>
      <c r="AZ131" s="342"/>
      <c r="BA131" s="308"/>
      <c r="BB131" s="360"/>
      <c r="BC131" s="319"/>
    </row>
    <row r="132" spans="1:55" s="280" customFormat="1" ht="21" hidden="1" customHeight="1" x14ac:dyDescent="0.25">
      <c r="A132" s="353" t="e">
        <f>#REF!</f>
        <v>#REF!</v>
      </c>
      <c r="B132" s="355" t="e">
        <f>#REF!</f>
        <v>#REF!</v>
      </c>
      <c r="C132" s="353" t="e">
        <f>#REF!</f>
        <v>#REF!</v>
      </c>
      <c r="D132" s="353" t="e">
        <f>#REF!</f>
        <v>#REF!</v>
      </c>
      <c r="E132" s="353" t="e">
        <f>#REF!</f>
        <v>#REF!</v>
      </c>
      <c r="F132" s="353" t="e">
        <f>#REF!</f>
        <v>#REF!</v>
      </c>
      <c r="G132" s="353" t="e">
        <f>#REF!</f>
        <v>#REF!</v>
      </c>
      <c r="H132" s="353" t="e">
        <f>#REF!</f>
        <v>#REF!</v>
      </c>
      <c r="I132" s="353" t="e">
        <f>#REF!</f>
        <v>#REF!</v>
      </c>
      <c r="J132" s="353" t="e">
        <f>#REF!</f>
        <v>#REF!</v>
      </c>
      <c r="K132" s="353" t="e">
        <f>#REF!</f>
        <v>#REF!</v>
      </c>
      <c r="L132" s="353" t="e">
        <f>#REF!</f>
        <v>#REF!</v>
      </c>
      <c r="M132" s="353" t="e">
        <f>#REF!</f>
        <v>#REF!</v>
      </c>
      <c r="N132" s="353" t="e">
        <f>#REF!</f>
        <v>#REF!</v>
      </c>
      <c r="O132" s="353" t="e">
        <f>#REF!</f>
        <v>#REF!</v>
      </c>
      <c r="P132" s="353" t="e">
        <f>#REF!</f>
        <v>#REF!</v>
      </c>
      <c r="Q132" s="353" t="e">
        <f>#REF!</f>
        <v>#REF!</v>
      </c>
      <c r="R132" s="353"/>
      <c r="S132" s="353"/>
      <c r="T132" s="353" t="e">
        <f>#REF!</f>
        <v>#REF!</v>
      </c>
      <c r="U132" s="353"/>
      <c r="V132" s="353"/>
      <c r="W132" s="353" t="e">
        <f>#REF!</f>
        <v>#REF!</v>
      </c>
      <c r="X132" s="353"/>
      <c r="Y132" s="353"/>
      <c r="Z132" s="353" t="e">
        <f>#REF!</f>
        <v>#REF!</v>
      </c>
      <c r="AA132" s="353"/>
      <c r="AB132" s="353"/>
      <c r="AC132" s="353" t="e">
        <f>#REF!</f>
        <v>#REF!</v>
      </c>
      <c r="AD132" s="353"/>
      <c r="AE132" s="353"/>
      <c r="AF132" s="353" t="e">
        <f>#REF!</f>
        <v>#REF!</v>
      </c>
      <c r="AG132" s="353"/>
      <c r="AH132" s="353"/>
      <c r="AI132" s="353" t="e">
        <f>#REF!</f>
        <v>#REF!</v>
      </c>
      <c r="AJ132" s="353"/>
      <c r="AK132" s="353"/>
      <c r="AL132" s="353" t="e">
        <f>#REF!</f>
        <v>#REF!</v>
      </c>
      <c r="AM132" s="353"/>
      <c r="AN132" s="353"/>
      <c r="AO132" s="344"/>
      <c r="AP132" s="344"/>
      <c r="AQ132" s="344"/>
      <c r="AR132" s="344"/>
      <c r="AS132" s="344"/>
      <c r="AT132" s="344"/>
      <c r="AU132" s="319"/>
      <c r="AV132" s="319"/>
      <c r="AW132" s="308"/>
      <c r="AX132" s="319"/>
      <c r="AY132" s="308"/>
      <c r="AZ132" s="342"/>
      <c r="BA132" s="308"/>
      <c r="BB132" s="360"/>
      <c r="BC132" s="319"/>
    </row>
    <row r="133" spans="1:55" s="280" customFormat="1" ht="21" hidden="1" customHeight="1" x14ac:dyDescent="0.25">
      <c r="A133" s="353" t="e">
        <f>#REF!</f>
        <v>#REF!</v>
      </c>
      <c r="B133" s="355" t="e">
        <f>#REF!</f>
        <v>#REF!</v>
      </c>
      <c r="C133" s="353" t="e">
        <f>#REF!</f>
        <v>#REF!</v>
      </c>
      <c r="D133" s="353" t="e">
        <f>#REF!</f>
        <v>#REF!</v>
      </c>
      <c r="E133" s="353" t="e">
        <f>#REF!</f>
        <v>#REF!</v>
      </c>
      <c r="F133" s="353" t="e">
        <f>#REF!</f>
        <v>#REF!</v>
      </c>
      <c r="G133" s="353" t="e">
        <f>#REF!</f>
        <v>#REF!</v>
      </c>
      <c r="H133" s="353" t="e">
        <f>#REF!</f>
        <v>#REF!</v>
      </c>
      <c r="I133" s="353" t="e">
        <f>#REF!</f>
        <v>#REF!</v>
      </c>
      <c r="J133" s="353" t="e">
        <f>#REF!</f>
        <v>#REF!</v>
      </c>
      <c r="K133" s="353" t="e">
        <f>#REF!</f>
        <v>#REF!</v>
      </c>
      <c r="L133" s="353" t="e">
        <f>#REF!</f>
        <v>#REF!</v>
      </c>
      <c r="M133" s="353" t="e">
        <f>#REF!</f>
        <v>#REF!</v>
      </c>
      <c r="N133" s="353" t="e">
        <f>#REF!</f>
        <v>#REF!</v>
      </c>
      <c r="O133" s="353" t="e">
        <f>#REF!</f>
        <v>#REF!</v>
      </c>
      <c r="P133" s="353" t="e">
        <f>#REF!</f>
        <v>#REF!</v>
      </c>
      <c r="Q133" s="353" t="e">
        <f>#REF!</f>
        <v>#REF!</v>
      </c>
      <c r="R133" s="353"/>
      <c r="S133" s="353"/>
      <c r="T133" s="353" t="e">
        <f>#REF!</f>
        <v>#REF!</v>
      </c>
      <c r="U133" s="353"/>
      <c r="V133" s="353"/>
      <c r="W133" s="353" t="e">
        <f>#REF!</f>
        <v>#REF!</v>
      </c>
      <c r="X133" s="353"/>
      <c r="Y133" s="353"/>
      <c r="Z133" s="353" t="e">
        <f>#REF!</f>
        <v>#REF!</v>
      </c>
      <c r="AA133" s="353"/>
      <c r="AB133" s="353"/>
      <c r="AC133" s="353" t="e">
        <f>#REF!</f>
        <v>#REF!</v>
      </c>
      <c r="AD133" s="353"/>
      <c r="AE133" s="353"/>
      <c r="AF133" s="353" t="e">
        <f>#REF!</f>
        <v>#REF!</v>
      </c>
      <c r="AG133" s="353"/>
      <c r="AH133" s="353"/>
      <c r="AI133" s="353" t="e">
        <f>#REF!</f>
        <v>#REF!</v>
      </c>
      <c r="AJ133" s="353"/>
      <c r="AK133" s="353"/>
      <c r="AL133" s="353" t="e">
        <f>#REF!</f>
        <v>#REF!</v>
      </c>
      <c r="AM133" s="353"/>
      <c r="AN133" s="353"/>
      <c r="AO133" s="353" t="e">
        <f>#REF!</f>
        <v>#REF!</v>
      </c>
      <c r="AP133" s="353" t="e">
        <f>#REF!</f>
        <v>#REF!</v>
      </c>
      <c r="AQ133" s="353" t="e">
        <f>#REF!</f>
        <v>#REF!</v>
      </c>
      <c r="AR133" s="353" t="e">
        <f>#REF!</f>
        <v>#REF!</v>
      </c>
      <c r="AS133" s="353" t="e">
        <f>#REF!</f>
        <v>#REF!</v>
      </c>
      <c r="AT133" s="353" t="e">
        <f>#REF!</f>
        <v>#REF!</v>
      </c>
      <c r="AU133" s="319"/>
      <c r="AV133" s="319"/>
      <c r="AW133" s="308"/>
      <c r="AX133" s="319"/>
      <c r="AY133" s="308"/>
      <c r="AZ133" s="342"/>
      <c r="BA133" s="308"/>
      <c r="BB133" s="360"/>
      <c r="BC133" s="319"/>
    </row>
    <row r="134" spans="1:55" s="280" customFormat="1" ht="37.5" hidden="1" customHeight="1" x14ac:dyDescent="0.25">
      <c r="A134" s="353" t="e">
        <f>#REF!</f>
        <v>#REF!</v>
      </c>
      <c r="B134" s="355" t="e">
        <f>#REF!</f>
        <v>#REF!</v>
      </c>
      <c r="C134" s="353" t="e">
        <f>#REF!</f>
        <v>#REF!</v>
      </c>
      <c r="D134" s="353" t="e">
        <f>#REF!</f>
        <v>#REF!</v>
      </c>
      <c r="E134" s="353" t="e">
        <f>#REF!</f>
        <v>#REF!</v>
      </c>
      <c r="F134" s="353" t="e">
        <f>#REF!</f>
        <v>#REF!</v>
      </c>
      <c r="G134" s="353" t="e">
        <f>#REF!</f>
        <v>#REF!</v>
      </c>
      <c r="H134" s="353" t="e">
        <f>#REF!</f>
        <v>#REF!</v>
      </c>
      <c r="I134" s="353" t="e">
        <f>#REF!</f>
        <v>#REF!</v>
      </c>
      <c r="J134" s="353" t="e">
        <f>#REF!</f>
        <v>#REF!</v>
      </c>
      <c r="K134" s="353" t="e">
        <f>#REF!</f>
        <v>#REF!</v>
      </c>
      <c r="L134" s="353" t="e">
        <f>#REF!</f>
        <v>#REF!</v>
      </c>
      <c r="M134" s="353" t="e">
        <f>#REF!</f>
        <v>#REF!</v>
      </c>
      <c r="N134" s="353" t="e">
        <f>#REF!</f>
        <v>#REF!</v>
      </c>
      <c r="O134" s="353" t="e">
        <f>#REF!</f>
        <v>#REF!</v>
      </c>
      <c r="P134" s="353" t="e">
        <f>#REF!</f>
        <v>#REF!</v>
      </c>
      <c r="Q134" s="353" t="e">
        <f>#REF!</f>
        <v>#REF!</v>
      </c>
      <c r="R134" s="353"/>
      <c r="S134" s="353"/>
      <c r="T134" s="353" t="e">
        <f>#REF!</f>
        <v>#REF!</v>
      </c>
      <c r="U134" s="353"/>
      <c r="V134" s="353"/>
      <c r="W134" s="353" t="e">
        <f>#REF!</f>
        <v>#REF!</v>
      </c>
      <c r="X134" s="353"/>
      <c r="Y134" s="353"/>
      <c r="Z134" s="353" t="e">
        <f>#REF!</f>
        <v>#REF!</v>
      </c>
      <c r="AA134" s="353"/>
      <c r="AB134" s="353"/>
      <c r="AC134" s="353" t="e">
        <f>#REF!</f>
        <v>#REF!</v>
      </c>
      <c r="AD134" s="353"/>
      <c r="AE134" s="353"/>
      <c r="AF134" s="353" t="e">
        <f>#REF!</f>
        <v>#REF!</v>
      </c>
      <c r="AG134" s="353"/>
      <c r="AH134" s="353"/>
      <c r="AI134" s="353" t="e">
        <f>#REF!</f>
        <v>#REF!</v>
      </c>
      <c r="AJ134" s="353"/>
      <c r="AK134" s="353"/>
      <c r="AL134" s="353" t="e">
        <f>#REF!</f>
        <v>#REF!</v>
      </c>
      <c r="AM134" s="353"/>
      <c r="AN134" s="353"/>
      <c r="AO134" s="344"/>
      <c r="AP134" s="344"/>
      <c r="AQ134" s="344"/>
      <c r="AR134" s="344"/>
      <c r="AS134" s="344"/>
      <c r="AT134" s="344"/>
      <c r="AU134" s="319"/>
      <c r="AV134" s="319"/>
      <c r="AW134" s="308"/>
      <c r="AX134" s="319"/>
      <c r="AY134" s="308"/>
      <c r="AZ134" s="342"/>
      <c r="BA134" s="308"/>
      <c r="BB134" s="360"/>
      <c r="BC134" s="319"/>
    </row>
    <row r="135" spans="1:55" s="280" customFormat="1" ht="21" hidden="1" customHeight="1" x14ac:dyDescent="0.25">
      <c r="A135" s="353" t="e">
        <f>#REF!</f>
        <v>#REF!</v>
      </c>
      <c r="B135" s="355" t="e">
        <f>#REF!</f>
        <v>#REF!</v>
      </c>
      <c r="C135" s="353" t="e">
        <f>#REF!</f>
        <v>#REF!</v>
      </c>
      <c r="D135" s="353" t="e">
        <f>#REF!</f>
        <v>#REF!</v>
      </c>
      <c r="E135" s="353" t="e">
        <f>#REF!</f>
        <v>#REF!</v>
      </c>
      <c r="F135" s="353" t="e">
        <f>#REF!</f>
        <v>#REF!</v>
      </c>
      <c r="G135" s="353" t="e">
        <f>#REF!</f>
        <v>#REF!</v>
      </c>
      <c r="H135" s="353" t="e">
        <f>#REF!</f>
        <v>#REF!</v>
      </c>
      <c r="I135" s="353" t="e">
        <f>#REF!</f>
        <v>#REF!</v>
      </c>
      <c r="J135" s="353" t="e">
        <f>#REF!</f>
        <v>#REF!</v>
      </c>
      <c r="K135" s="353" t="e">
        <f>#REF!</f>
        <v>#REF!</v>
      </c>
      <c r="L135" s="353" t="e">
        <f>#REF!</f>
        <v>#REF!</v>
      </c>
      <c r="M135" s="353" t="e">
        <f>#REF!</f>
        <v>#REF!</v>
      </c>
      <c r="N135" s="353" t="e">
        <f>#REF!</f>
        <v>#REF!</v>
      </c>
      <c r="O135" s="353" t="e">
        <f>#REF!</f>
        <v>#REF!</v>
      </c>
      <c r="P135" s="353" t="e">
        <f>#REF!</f>
        <v>#REF!</v>
      </c>
      <c r="Q135" s="353" t="e">
        <f>#REF!</f>
        <v>#REF!</v>
      </c>
      <c r="R135" s="353"/>
      <c r="S135" s="353"/>
      <c r="T135" s="353" t="e">
        <f>#REF!</f>
        <v>#REF!</v>
      </c>
      <c r="U135" s="353"/>
      <c r="V135" s="353"/>
      <c r="W135" s="353" t="e">
        <f>#REF!</f>
        <v>#REF!</v>
      </c>
      <c r="X135" s="353"/>
      <c r="Y135" s="353"/>
      <c r="Z135" s="353" t="e">
        <f>#REF!</f>
        <v>#REF!</v>
      </c>
      <c r="AA135" s="353"/>
      <c r="AB135" s="353"/>
      <c r="AC135" s="353" t="e">
        <f>#REF!</f>
        <v>#REF!</v>
      </c>
      <c r="AD135" s="353"/>
      <c r="AE135" s="353"/>
      <c r="AF135" s="353" t="e">
        <f>#REF!</f>
        <v>#REF!</v>
      </c>
      <c r="AG135" s="353"/>
      <c r="AH135" s="353"/>
      <c r="AI135" s="353" t="e">
        <f>#REF!</f>
        <v>#REF!</v>
      </c>
      <c r="AJ135" s="353"/>
      <c r="AK135" s="353"/>
      <c r="AL135" s="353" t="e">
        <f>#REF!</f>
        <v>#REF!</v>
      </c>
      <c r="AM135" s="353"/>
      <c r="AN135" s="353"/>
      <c r="AO135" s="353" t="e">
        <f>#REF!</f>
        <v>#REF!</v>
      </c>
      <c r="AP135" s="353" t="e">
        <f>#REF!</f>
        <v>#REF!</v>
      </c>
      <c r="AQ135" s="353" t="e">
        <f>#REF!</f>
        <v>#REF!</v>
      </c>
      <c r="AR135" s="353" t="e">
        <f>#REF!</f>
        <v>#REF!</v>
      </c>
      <c r="AS135" s="353" t="e">
        <f>#REF!</f>
        <v>#REF!</v>
      </c>
      <c r="AT135" s="353" t="e">
        <f>#REF!</f>
        <v>#REF!</v>
      </c>
      <c r="AU135" s="319"/>
      <c r="AV135" s="319"/>
      <c r="AW135" s="308"/>
      <c r="AX135" s="319"/>
      <c r="AY135" s="308"/>
      <c r="AZ135" s="342"/>
      <c r="BA135" s="308"/>
      <c r="BB135" s="360"/>
      <c r="BC135" s="319"/>
    </row>
    <row r="136" spans="1:55" s="280" customFormat="1" ht="56.25" hidden="1" customHeight="1" x14ac:dyDescent="0.25">
      <c r="A136" s="353" t="e">
        <f>#REF!</f>
        <v>#REF!</v>
      </c>
      <c r="B136" s="355" t="e">
        <f>#REF!</f>
        <v>#REF!</v>
      </c>
      <c r="C136" s="353" t="e">
        <f>#REF!</f>
        <v>#REF!</v>
      </c>
      <c r="D136" s="353" t="e">
        <f>#REF!</f>
        <v>#REF!</v>
      </c>
      <c r="E136" s="353" t="e">
        <f>#REF!</f>
        <v>#REF!</v>
      </c>
      <c r="F136" s="353" t="e">
        <f>#REF!</f>
        <v>#REF!</v>
      </c>
      <c r="G136" s="353" t="e">
        <f>#REF!</f>
        <v>#REF!</v>
      </c>
      <c r="H136" s="353" t="e">
        <f>#REF!</f>
        <v>#REF!</v>
      </c>
      <c r="I136" s="353" t="e">
        <f>#REF!</f>
        <v>#REF!</v>
      </c>
      <c r="J136" s="353" t="e">
        <f>#REF!</f>
        <v>#REF!</v>
      </c>
      <c r="K136" s="353" t="e">
        <f>#REF!</f>
        <v>#REF!</v>
      </c>
      <c r="L136" s="353" t="e">
        <f>#REF!</f>
        <v>#REF!</v>
      </c>
      <c r="M136" s="353" t="e">
        <f>#REF!</f>
        <v>#REF!</v>
      </c>
      <c r="N136" s="353" t="e">
        <f>#REF!</f>
        <v>#REF!</v>
      </c>
      <c r="O136" s="353" t="e">
        <f>#REF!</f>
        <v>#REF!</v>
      </c>
      <c r="P136" s="353" t="e">
        <f>#REF!</f>
        <v>#REF!</v>
      </c>
      <c r="Q136" s="353" t="e">
        <f>#REF!</f>
        <v>#REF!</v>
      </c>
      <c r="R136" s="353"/>
      <c r="S136" s="353"/>
      <c r="T136" s="353" t="e">
        <f>#REF!</f>
        <v>#REF!</v>
      </c>
      <c r="U136" s="353"/>
      <c r="V136" s="353"/>
      <c r="W136" s="353" t="e">
        <f>#REF!</f>
        <v>#REF!</v>
      </c>
      <c r="X136" s="353"/>
      <c r="Y136" s="353"/>
      <c r="Z136" s="353" t="e">
        <f>#REF!</f>
        <v>#REF!</v>
      </c>
      <c r="AA136" s="353"/>
      <c r="AB136" s="353"/>
      <c r="AC136" s="353" t="e">
        <f>#REF!</f>
        <v>#REF!</v>
      </c>
      <c r="AD136" s="353"/>
      <c r="AE136" s="353"/>
      <c r="AF136" s="353" t="e">
        <f>#REF!</f>
        <v>#REF!</v>
      </c>
      <c r="AG136" s="353"/>
      <c r="AH136" s="353"/>
      <c r="AI136" s="353" t="e">
        <f>#REF!</f>
        <v>#REF!</v>
      </c>
      <c r="AJ136" s="353"/>
      <c r="AK136" s="353"/>
      <c r="AL136" s="353" t="e">
        <f>#REF!</f>
        <v>#REF!</v>
      </c>
      <c r="AM136" s="353"/>
      <c r="AN136" s="353"/>
      <c r="AO136" s="353" t="e">
        <f>#REF!</f>
        <v>#REF!</v>
      </c>
      <c r="AP136" s="353" t="e">
        <f>#REF!</f>
        <v>#REF!</v>
      </c>
      <c r="AQ136" s="353" t="e">
        <f>#REF!</f>
        <v>#REF!</v>
      </c>
      <c r="AR136" s="353" t="e">
        <f>#REF!</f>
        <v>#REF!</v>
      </c>
      <c r="AS136" s="353" t="e">
        <f>#REF!</f>
        <v>#REF!</v>
      </c>
      <c r="AT136" s="353" t="e">
        <f>#REF!</f>
        <v>#REF!</v>
      </c>
      <c r="AU136" s="319"/>
      <c r="AV136" s="319"/>
      <c r="AW136" s="308"/>
      <c r="AX136" s="319"/>
      <c r="AY136" s="308"/>
      <c r="AZ136" s="342"/>
      <c r="BA136" s="308"/>
      <c r="BB136" s="360"/>
      <c r="BC136" s="319"/>
    </row>
    <row r="137" spans="1:55" s="280" customFormat="1" ht="78" hidden="1" customHeight="1" x14ac:dyDescent="0.25">
      <c r="A137" s="353" t="str">
        <f>A526</f>
        <v>III</v>
      </c>
      <c r="B137" s="355" t="str">
        <f t="shared" ref="B137:AU137" si="78">B526</f>
        <v>DỰ ÁN 4: Đầu tư cơ sở hạ tầng thiết yếu, phục vụ sản xuất, đời sống trong vùng đồng bào dân tộc thiểu số và miền núi và các đơn vị sự nghiệp công của lĩnh vực dân tộc</v>
      </c>
      <c r="C137" s="353">
        <f t="shared" si="78"/>
        <v>0</v>
      </c>
      <c r="D137" s="353">
        <f t="shared" si="78"/>
        <v>33663</v>
      </c>
      <c r="E137" s="353">
        <f t="shared" si="78"/>
        <v>30347.114000000001</v>
      </c>
      <c r="F137" s="353">
        <f t="shared" si="78"/>
        <v>3947.3059999999996</v>
      </c>
      <c r="G137" s="353">
        <f t="shared" si="78"/>
        <v>3610.42</v>
      </c>
      <c r="H137" s="353">
        <f t="shared" si="78"/>
        <v>1257.1469999999999</v>
      </c>
      <c r="I137" s="353">
        <f t="shared" si="78"/>
        <v>1257.1469999999999</v>
      </c>
      <c r="J137" s="353">
        <f t="shared" si="78"/>
        <v>0</v>
      </c>
      <c r="K137" s="353">
        <f t="shared" si="78"/>
        <v>0</v>
      </c>
      <c r="L137" s="353">
        <f t="shared" si="78"/>
        <v>0</v>
      </c>
      <c r="M137" s="353">
        <f t="shared" si="78"/>
        <v>0</v>
      </c>
      <c r="N137" s="353">
        <f t="shared" si="78"/>
        <v>1257.1469999999999</v>
      </c>
      <c r="O137" s="353">
        <f t="shared" si="78"/>
        <v>1257.1469999999999</v>
      </c>
      <c r="P137" s="353">
        <f t="shared" si="78"/>
        <v>0</v>
      </c>
      <c r="Q137" s="353">
        <f t="shared" si="78"/>
        <v>1257.1469999999999</v>
      </c>
      <c r="R137" s="353"/>
      <c r="S137" s="353"/>
      <c r="T137" s="353">
        <f t="shared" si="78"/>
        <v>0</v>
      </c>
      <c r="U137" s="353"/>
      <c r="V137" s="353"/>
      <c r="W137" s="353" t="e">
        <f t="shared" si="78"/>
        <v>#REF!</v>
      </c>
      <c r="X137" s="353"/>
      <c r="Y137" s="353"/>
      <c r="Z137" s="353" t="e">
        <f t="shared" si="78"/>
        <v>#REF!</v>
      </c>
      <c r="AA137" s="353"/>
      <c r="AB137" s="353"/>
      <c r="AC137" s="353" t="e">
        <f t="shared" si="78"/>
        <v>#REF!</v>
      </c>
      <c r="AD137" s="353"/>
      <c r="AE137" s="353"/>
      <c r="AF137" s="353" t="e">
        <f t="shared" si="78"/>
        <v>#REF!</v>
      </c>
      <c r="AG137" s="353"/>
      <c r="AH137" s="353"/>
      <c r="AI137" s="353" t="e">
        <f t="shared" si="78"/>
        <v>#REF!</v>
      </c>
      <c r="AJ137" s="353"/>
      <c r="AK137" s="353"/>
      <c r="AL137" s="353" t="e">
        <f t="shared" si="78"/>
        <v>#REF!</v>
      </c>
      <c r="AM137" s="353"/>
      <c r="AN137" s="353"/>
      <c r="AO137" s="353" t="e">
        <f t="shared" si="78"/>
        <v>#REF!</v>
      </c>
      <c r="AP137" s="353" t="e">
        <f t="shared" si="78"/>
        <v>#REF!</v>
      </c>
      <c r="AQ137" s="353" t="e">
        <f t="shared" si="78"/>
        <v>#REF!</v>
      </c>
      <c r="AR137" s="353" t="e">
        <f t="shared" si="78"/>
        <v>#REF!</v>
      </c>
      <c r="AS137" s="353" t="e">
        <f t="shared" si="78"/>
        <v>#REF!</v>
      </c>
      <c r="AT137" s="353" t="e">
        <f t="shared" si="78"/>
        <v>#REF!</v>
      </c>
      <c r="AU137" s="353">
        <f t="shared" si="78"/>
        <v>0</v>
      </c>
      <c r="AV137" s="353"/>
      <c r="AW137" s="308"/>
      <c r="AX137" s="319"/>
      <c r="AY137" s="308"/>
      <c r="AZ137" s="342"/>
      <c r="BA137" s="308"/>
      <c r="BB137" s="360"/>
      <c r="BC137" s="319"/>
    </row>
    <row r="138" spans="1:55" s="280" customFormat="1" ht="21" hidden="1" customHeight="1" x14ac:dyDescent="0.25">
      <c r="A138" s="353" t="str">
        <f>A528</f>
        <v>III.1.1</v>
      </c>
      <c r="B138" s="355" t="str">
        <f t="shared" ref="B138:AL138" si="79">B528</f>
        <v xml:space="preserve">Xã khu vực III </v>
      </c>
      <c r="C138" s="353">
        <f t="shared" si="79"/>
        <v>0</v>
      </c>
      <c r="D138" s="353">
        <f t="shared" si="79"/>
        <v>33663</v>
      </c>
      <c r="E138" s="353">
        <f t="shared" si="79"/>
        <v>30347.114000000001</v>
      </c>
      <c r="F138" s="353">
        <f t="shared" si="79"/>
        <v>3947.3059999999996</v>
      </c>
      <c r="G138" s="353">
        <f t="shared" si="79"/>
        <v>3610.42</v>
      </c>
      <c r="H138" s="353">
        <f t="shared" si="79"/>
        <v>1257.1469999999999</v>
      </c>
      <c r="I138" s="353">
        <f t="shared" si="79"/>
        <v>1257.1469999999999</v>
      </c>
      <c r="J138" s="353">
        <f t="shared" si="79"/>
        <v>0</v>
      </c>
      <c r="K138" s="353">
        <f t="shared" si="79"/>
        <v>0</v>
      </c>
      <c r="L138" s="353">
        <f t="shared" si="79"/>
        <v>0</v>
      </c>
      <c r="M138" s="353">
        <f t="shared" si="79"/>
        <v>0</v>
      </c>
      <c r="N138" s="353">
        <f t="shared" si="79"/>
        <v>1257.1469999999999</v>
      </c>
      <c r="O138" s="353">
        <f t="shared" si="79"/>
        <v>1257.1469999999999</v>
      </c>
      <c r="P138" s="353">
        <f t="shared" si="79"/>
        <v>0</v>
      </c>
      <c r="Q138" s="353">
        <f t="shared" si="79"/>
        <v>1257.1469999999999</v>
      </c>
      <c r="R138" s="353"/>
      <c r="S138" s="353"/>
      <c r="T138" s="353">
        <f t="shared" si="79"/>
        <v>0</v>
      </c>
      <c r="U138" s="353"/>
      <c r="V138" s="353"/>
      <c r="W138" s="353" t="e">
        <f t="shared" si="79"/>
        <v>#REF!</v>
      </c>
      <c r="X138" s="353"/>
      <c r="Y138" s="353"/>
      <c r="Z138" s="353" t="e">
        <f t="shared" si="79"/>
        <v>#REF!</v>
      </c>
      <c r="AA138" s="353"/>
      <c r="AB138" s="353"/>
      <c r="AC138" s="353" t="e">
        <f t="shared" si="79"/>
        <v>#REF!</v>
      </c>
      <c r="AD138" s="353"/>
      <c r="AE138" s="353"/>
      <c r="AF138" s="353" t="e">
        <f t="shared" si="79"/>
        <v>#REF!</v>
      </c>
      <c r="AG138" s="353"/>
      <c r="AH138" s="353"/>
      <c r="AI138" s="353" t="e">
        <f t="shared" si="79"/>
        <v>#REF!</v>
      </c>
      <c r="AJ138" s="353"/>
      <c r="AK138" s="353"/>
      <c r="AL138" s="353" t="e">
        <f t="shared" si="79"/>
        <v>#REF!</v>
      </c>
      <c r="AM138" s="353"/>
      <c r="AN138" s="353"/>
      <c r="AO138" s="344"/>
      <c r="AP138" s="344"/>
      <c r="AQ138" s="344"/>
      <c r="AR138" s="344"/>
      <c r="AS138" s="344"/>
      <c r="AT138" s="344"/>
      <c r="AU138" s="319"/>
      <c r="AV138" s="319"/>
      <c r="AW138" s="308"/>
      <c r="AX138" s="319"/>
      <c r="AY138" s="308"/>
      <c r="AZ138" s="342"/>
      <c r="BA138" s="308"/>
      <c r="BB138" s="360"/>
      <c r="BC138" s="319"/>
    </row>
    <row r="139" spans="1:55" s="280" customFormat="1" ht="21" hidden="1" customHeight="1" x14ac:dyDescent="0.25">
      <c r="A139" s="353" t="str">
        <f>A529</f>
        <v>a)</v>
      </c>
      <c r="B139" s="355" t="str">
        <f t="shared" ref="B139:AL139" si="80">B529</f>
        <v>* Dự án tiếp chi</v>
      </c>
      <c r="C139" s="353">
        <f t="shared" si="80"/>
        <v>0</v>
      </c>
      <c r="D139" s="353">
        <f t="shared" si="80"/>
        <v>33663</v>
      </c>
      <c r="E139" s="353">
        <f t="shared" si="80"/>
        <v>30347.114000000001</v>
      </c>
      <c r="F139" s="353">
        <f t="shared" si="80"/>
        <v>3947.3059999999996</v>
      </c>
      <c r="G139" s="353">
        <f t="shared" si="80"/>
        <v>3610.42</v>
      </c>
      <c r="H139" s="353">
        <f t="shared" si="80"/>
        <v>1257.1469999999999</v>
      </c>
      <c r="I139" s="353">
        <f t="shared" si="80"/>
        <v>1257.1469999999999</v>
      </c>
      <c r="J139" s="353">
        <f t="shared" si="80"/>
        <v>0</v>
      </c>
      <c r="K139" s="353">
        <f t="shared" si="80"/>
        <v>0</v>
      </c>
      <c r="L139" s="353">
        <f t="shared" si="80"/>
        <v>0</v>
      </c>
      <c r="M139" s="353">
        <f t="shared" si="80"/>
        <v>0</v>
      </c>
      <c r="N139" s="353">
        <f t="shared" si="80"/>
        <v>1257.1469999999999</v>
      </c>
      <c r="O139" s="353">
        <f t="shared" si="80"/>
        <v>1257.1469999999999</v>
      </c>
      <c r="P139" s="353">
        <f t="shared" si="80"/>
        <v>0</v>
      </c>
      <c r="Q139" s="353">
        <f t="shared" si="80"/>
        <v>1257.1469999999999</v>
      </c>
      <c r="R139" s="353"/>
      <c r="S139" s="353"/>
      <c r="T139" s="353">
        <f t="shared" si="80"/>
        <v>0</v>
      </c>
      <c r="U139" s="353"/>
      <c r="V139" s="353"/>
      <c r="W139" s="353">
        <f t="shared" si="80"/>
        <v>0</v>
      </c>
      <c r="X139" s="353"/>
      <c r="Y139" s="353"/>
      <c r="Z139" s="353">
        <f t="shared" si="80"/>
        <v>0</v>
      </c>
      <c r="AA139" s="353"/>
      <c r="AB139" s="353"/>
      <c r="AC139" s="353">
        <f t="shared" si="80"/>
        <v>0</v>
      </c>
      <c r="AD139" s="353"/>
      <c r="AE139" s="353"/>
      <c r="AF139" s="353">
        <f t="shared" si="80"/>
        <v>0</v>
      </c>
      <c r="AG139" s="353"/>
      <c r="AH139" s="353"/>
      <c r="AI139" s="353">
        <f t="shared" si="80"/>
        <v>0</v>
      </c>
      <c r="AJ139" s="353"/>
      <c r="AK139" s="353"/>
      <c r="AL139" s="353">
        <f t="shared" si="80"/>
        <v>0</v>
      </c>
      <c r="AM139" s="353"/>
      <c r="AN139" s="353"/>
      <c r="AO139" s="344"/>
      <c r="AP139" s="344"/>
      <c r="AQ139" s="344"/>
      <c r="AR139" s="344"/>
      <c r="AS139" s="344"/>
      <c r="AT139" s="344"/>
      <c r="AU139" s="319"/>
      <c r="AV139" s="319"/>
      <c r="AW139" s="308"/>
      <c r="AX139" s="319"/>
      <c r="AY139" s="308"/>
      <c r="AZ139" s="342"/>
      <c r="BA139" s="308"/>
      <c r="BB139" s="360"/>
      <c r="BC139" s="319"/>
    </row>
    <row r="140" spans="1:55" s="280" customFormat="1" ht="42.75" hidden="1" customHeight="1" x14ac:dyDescent="0.25">
      <c r="A140" s="353" t="str">
        <f>A530</f>
        <v>a1)</v>
      </c>
      <c r="B140" s="355" t="str">
        <f t="shared" ref="B140:AL140" si="81">B530</f>
        <v xml:space="preserve">Các xã thực hiện theo Quyết định số 652/QĐ-TTg ngày 28/5/2022 </v>
      </c>
      <c r="C140" s="353">
        <f t="shared" si="81"/>
        <v>0</v>
      </c>
      <c r="D140" s="353">
        <f t="shared" si="81"/>
        <v>29223</v>
      </c>
      <c r="E140" s="353">
        <f t="shared" si="81"/>
        <v>26244</v>
      </c>
      <c r="F140" s="353">
        <f t="shared" si="81"/>
        <v>0</v>
      </c>
      <c r="G140" s="353">
        <f t="shared" si="81"/>
        <v>0</v>
      </c>
      <c r="H140" s="353">
        <f t="shared" si="81"/>
        <v>764.45299999999997</v>
      </c>
      <c r="I140" s="353">
        <f t="shared" si="81"/>
        <v>764.45299999999997</v>
      </c>
      <c r="J140" s="353">
        <f t="shared" si="81"/>
        <v>0</v>
      </c>
      <c r="K140" s="353">
        <f t="shared" si="81"/>
        <v>0</v>
      </c>
      <c r="L140" s="353">
        <f t="shared" si="81"/>
        <v>0</v>
      </c>
      <c r="M140" s="353">
        <f t="shared" si="81"/>
        <v>0</v>
      </c>
      <c r="N140" s="353">
        <f t="shared" si="81"/>
        <v>764.45299999999997</v>
      </c>
      <c r="O140" s="353">
        <f t="shared" si="81"/>
        <v>764.45299999999997</v>
      </c>
      <c r="P140" s="353">
        <f t="shared" si="81"/>
        <v>0</v>
      </c>
      <c r="Q140" s="353">
        <f t="shared" si="81"/>
        <v>764.45299999999997</v>
      </c>
      <c r="R140" s="353"/>
      <c r="S140" s="353"/>
      <c r="T140" s="353">
        <f t="shared" si="81"/>
        <v>0</v>
      </c>
      <c r="U140" s="353"/>
      <c r="V140" s="353"/>
      <c r="W140" s="353">
        <f t="shared" si="81"/>
        <v>0</v>
      </c>
      <c r="X140" s="353"/>
      <c r="Y140" s="353"/>
      <c r="Z140" s="353">
        <f t="shared" si="81"/>
        <v>0</v>
      </c>
      <c r="AA140" s="353"/>
      <c r="AB140" s="353"/>
      <c r="AC140" s="353">
        <f t="shared" si="81"/>
        <v>0</v>
      </c>
      <c r="AD140" s="353"/>
      <c r="AE140" s="353"/>
      <c r="AF140" s="353">
        <f t="shared" si="81"/>
        <v>0</v>
      </c>
      <c r="AG140" s="353"/>
      <c r="AH140" s="353"/>
      <c r="AI140" s="353">
        <f t="shared" si="81"/>
        <v>0</v>
      </c>
      <c r="AJ140" s="353"/>
      <c r="AK140" s="353"/>
      <c r="AL140" s="353">
        <f t="shared" si="81"/>
        <v>0</v>
      </c>
      <c r="AM140" s="353"/>
      <c r="AN140" s="353"/>
      <c r="AO140" s="344"/>
      <c r="AP140" s="344"/>
      <c r="AQ140" s="344"/>
      <c r="AR140" s="344"/>
      <c r="AS140" s="344"/>
      <c r="AT140" s="344"/>
      <c r="AU140" s="319"/>
      <c r="AV140" s="319"/>
      <c r="AW140" s="308"/>
      <c r="AX140" s="319"/>
      <c r="AY140" s="308"/>
      <c r="AZ140" s="342"/>
      <c r="BA140" s="308"/>
      <c r="BB140" s="360"/>
      <c r="BC140" s="319"/>
    </row>
    <row r="141" spans="1:55" s="280" customFormat="1" ht="21" hidden="1" customHeight="1" x14ac:dyDescent="0.25">
      <c r="A141" s="356" t="str">
        <f>A531</f>
        <v>*</v>
      </c>
      <c r="B141" s="357" t="str">
        <f t="shared" ref="B141:AT141" si="82">B531</f>
        <v>Xã Mường Thín</v>
      </c>
      <c r="C141" s="356">
        <f t="shared" si="82"/>
        <v>0</v>
      </c>
      <c r="D141" s="356">
        <f t="shared" si="82"/>
        <v>4673</v>
      </c>
      <c r="E141" s="356">
        <f t="shared" si="82"/>
        <v>4450</v>
      </c>
      <c r="F141" s="356">
        <f t="shared" si="82"/>
        <v>4587.7139999999999</v>
      </c>
      <c r="G141" s="356">
        <f t="shared" si="82"/>
        <v>4364.7139999999999</v>
      </c>
      <c r="H141" s="356">
        <f t="shared" si="82"/>
        <v>85.286000000000001</v>
      </c>
      <c r="I141" s="356">
        <f t="shared" si="82"/>
        <v>85.286000000000001</v>
      </c>
      <c r="J141" s="356">
        <f t="shared" si="82"/>
        <v>0</v>
      </c>
      <c r="K141" s="356">
        <f t="shared" si="82"/>
        <v>0</v>
      </c>
      <c r="L141" s="356">
        <f t="shared" si="82"/>
        <v>0</v>
      </c>
      <c r="M141" s="356">
        <f t="shared" si="82"/>
        <v>0</v>
      </c>
      <c r="N141" s="356">
        <f t="shared" si="82"/>
        <v>85.286000000000001</v>
      </c>
      <c r="O141" s="356">
        <f t="shared" si="82"/>
        <v>85.286000000000001</v>
      </c>
      <c r="P141" s="356">
        <f t="shared" si="82"/>
        <v>0</v>
      </c>
      <c r="Q141" s="356">
        <f t="shared" si="82"/>
        <v>85.286000000000001</v>
      </c>
      <c r="R141" s="356"/>
      <c r="S141" s="356"/>
      <c r="T141" s="356">
        <f t="shared" si="82"/>
        <v>0</v>
      </c>
      <c r="U141" s="356"/>
      <c r="V141" s="356"/>
      <c r="W141" s="356">
        <f t="shared" si="82"/>
        <v>0</v>
      </c>
      <c r="X141" s="356"/>
      <c r="Y141" s="356"/>
      <c r="Z141" s="356">
        <f t="shared" si="82"/>
        <v>0</v>
      </c>
      <c r="AA141" s="356"/>
      <c r="AB141" s="356"/>
      <c r="AC141" s="356">
        <f t="shared" si="82"/>
        <v>0</v>
      </c>
      <c r="AD141" s="356"/>
      <c r="AE141" s="356"/>
      <c r="AF141" s="356">
        <f t="shared" si="82"/>
        <v>0</v>
      </c>
      <c r="AG141" s="356"/>
      <c r="AH141" s="356"/>
      <c r="AI141" s="356">
        <f t="shared" si="82"/>
        <v>0</v>
      </c>
      <c r="AJ141" s="356"/>
      <c r="AK141" s="356"/>
      <c r="AL141" s="356">
        <f t="shared" si="82"/>
        <v>0</v>
      </c>
      <c r="AM141" s="356"/>
      <c r="AN141" s="356"/>
      <c r="AO141" s="356">
        <f t="shared" si="82"/>
        <v>0</v>
      </c>
      <c r="AP141" s="356">
        <f t="shared" si="82"/>
        <v>0</v>
      </c>
      <c r="AQ141" s="356">
        <f t="shared" si="82"/>
        <v>0</v>
      </c>
      <c r="AR141" s="356">
        <f t="shared" si="82"/>
        <v>0</v>
      </c>
      <c r="AS141" s="356">
        <f t="shared" si="82"/>
        <v>0</v>
      </c>
      <c r="AT141" s="356">
        <f t="shared" si="82"/>
        <v>0</v>
      </c>
      <c r="AU141" s="319"/>
      <c r="AV141" s="319"/>
      <c r="AW141" s="308"/>
      <c r="AX141" s="319"/>
      <c r="AY141" s="308"/>
      <c r="AZ141" s="342"/>
      <c r="BA141" s="308"/>
      <c r="BB141" s="360"/>
      <c r="BC141" s="319"/>
    </row>
    <row r="142" spans="1:55" s="280" customFormat="1" ht="21" hidden="1" customHeight="1" x14ac:dyDescent="0.25">
      <c r="A142" s="356" t="str">
        <f>A533</f>
        <v>*</v>
      </c>
      <c r="B142" s="357" t="str">
        <f t="shared" ref="B142:AL142" si="83">B533</f>
        <v>Xã Chiềng Đông</v>
      </c>
      <c r="C142" s="356">
        <f t="shared" si="83"/>
        <v>0</v>
      </c>
      <c r="D142" s="356">
        <f t="shared" si="83"/>
        <v>4000</v>
      </c>
      <c r="E142" s="356">
        <f t="shared" si="83"/>
        <v>3823</v>
      </c>
      <c r="F142" s="356">
        <f t="shared" si="83"/>
        <v>3985</v>
      </c>
      <c r="G142" s="356">
        <f t="shared" si="83"/>
        <v>3808</v>
      </c>
      <c r="H142" s="356">
        <f t="shared" si="83"/>
        <v>15</v>
      </c>
      <c r="I142" s="356">
        <f t="shared" si="83"/>
        <v>15</v>
      </c>
      <c r="J142" s="356">
        <f t="shared" si="83"/>
        <v>0</v>
      </c>
      <c r="K142" s="356">
        <f t="shared" si="83"/>
        <v>0</v>
      </c>
      <c r="L142" s="356">
        <f t="shared" si="83"/>
        <v>0</v>
      </c>
      <c r="M142" s="356">
        <f t="shared" si="83"/>
        <v>0</v>
      </c>
      <c r="N142" s="356">
        <f t="shared" si="83"/>
        <v>15</v>
      </c>
      <c r="O142" s="356">
        <f t="shared" si="83"/>
        <v>15</v>
      </c>
      <c r="P142" s="356">
        <f t="shared" si="83"/>
        <v>0</v>
      </c>
      <c r="Q142" s="356">
        <f t="shared" si="83"/>
        <v>15</v>
      </c>
      <c r="R142" s="356"/>
      <c r="S142" s="356"/>
      <c r="T142" s="356">
        <f t="shared" si="83"/>
        <v>0</v>
      </c>
      <c r="U142" s="356"/>
      <c r="V142" s="356"/>
      <c r="W142" s="356">
        <f t="shared" si="83"/>
        <v>0</v>
      </c>
      <c r="X142" s="356"/>
      <c r="Y142" s="356"/>
      <c r="Z142" s="356">
        <f t="shared" si="83"/>
        <v>0</v>
      </c>
      <c r="AA142" s="356"/>
      <c r="AB142" s="356"/>
      <c r="AC142" s="356">
        <f t="shared" si="83"/>
        <v>0</v>
      </c>
      <c r="AD142" s="356"/>
      <c r="AE142" s="356"/>
      <c r="AF142" s="356">
        <f t="shared" si="83"/>
        <v>0</v>
      </c>
      <c r="AG142" s="356"/>
      <c r="AH142" s="356"/>
      <c r="AI142" s="356">
        <f t="shared" si="83"/>
        <v>0</v>
      </c>
      <c r="AJ142" s="356"/>
      <c r="AK142" s="356"/>
      <c r="AL142" s="356">
        <f t="shared" si="83"/>
        <v>0</v>
      </c>
      <c r="AM142" s="356"/>
      <c r="AN142" s="356"/>
      <c r="AO142" s="344"/>
      <c r="AP142" s="344"/>
      <c r="AQ142" s="344"/>
      <c r="AR142" s="344"/>
      <c r="AS142" s="344"/>
      <c r="AT142" s="344"/>
      <c r="AU142" s="319"/>
      <c r="AV142" s="319"/>
      <c r="AW142" s="308"/>
      <c r="AX142" s="319"/>
      <c r="AY142" s="308"/>
      <c r="AZ142" s="342"/>
      <c r="BA142" s="308"/>
      <c r="BB142" s="360"/>
      <c r="BC142" s="319"/>
    </row>
    <row r="143" spans="1:55" s="280" customFormat="1" ht="21" hidden="1" customHeight="1" x14ac:dyDescent="0.25">
      <c r="A143" s="356" t="str">
        <f>A535</f>
        <v>*</v>
      </c>
      <c r="B143" s="357" t="str">
        <f t="shared" ref="B143:AL143" si="84">B535</f>
        <v>Xã Nà Sáy</v>
      </c>
      <c r="C143" s="356">
        <f t="shared" si="84"/>
        <v>0</v>
      </c>
      <c r="D143" s="356">
        <f t="shared" si="84"/>
        <v>19450</v>
      </c>
      <c r="E143" s="356">
        <f t="shared" si="84"/>
        <v>17121</v>
      </c>
      <c r="F143" s="356">
        <f t="shared" si="84"/>
        <v>18906.468000000001</v>
      </c>
      <c r="G143" s="356">
        <f t="shared" si="84"/>
        <v>16577.468000000001</v>
      </c>
      <c r="H143" s="356">
        <f t="shared" si="84"/>
        <v>543.53200000000004</v>
      </c>
      <c r="I143" s="356">
        <f t="shared" si="84"/>
        <v>543.53200000000004</v>
      </c>
      <c r="J143" s="356">
        <f t="shared" si="84"/>
        <v>0</v>
      </c>
      <c r="K143" s="356">
        <f t="shared" si="84"/>
        <v>0</v>
      </c>
      <c r="L143" s="356">
        <f t="shared" si="84"/>
        <v>0</v>
      </c>
      <c r="M143" s="356">
        <f t="shared" si="84"/>
        <v>0</v>
      </c>
      <c r="N143" s="356">
        <f t="shared" si="84"/>
        <v>543.53200000000004</v>
      </c>
      <c r="O143" s="356">
        <f t="shared" si="84"/>
        <v>543.53200000000004</v>
      </c>
      <c r="P143" s="356">
        <f t="shared" si="84"/>
        <v>0</v>
      </c>
      <c r="Q143" s="356">
        <f t="shared" si="84"/>
        <v>543.53200000000004</v>
      </c>
      <c r="R143" s="356"/>
      <c r="S143" s="356"/>
      <c r="T143" s="356">
        <f t="shared" si="84"/>
        <v>0</v>
      </c>
      <c r="U143" s="356"/>
      <c r="V143" s="356"/>
      <c r="W143" s="356">
        <f t="shared" si="84"/>
        <v>0</v>
      </c>
      <c r="X143" s="356"/>
      <c r="Y143" s="356"/>
      <c r="Z143" s="356">
        <f t="shared" si="84"/>
        <v>0</v>
      </c>
      <c r="AA143" s="356"/>
      <c r="AB143" s="356"/>
      <c r="AC143" s="356">
        <f t="shared" si="84"/>
        <v>0</v>
      </c>
      <c r="AD143" s="356"/>
      <c r="AE143" s="356"/>
      <c r="AF143" s="356">
        <f t="shared" si="84"/>
        <v>0</v>
      </c>
      <c r="AG143" s="356"/>
      <c r="AH143" s="356"/>
      <c r="AI143" s="356">
        <f t="shared" si="84"/>
        <v>0</v>
      </c>
      <c r="AJ143" s="356"/>
      <c r="AK143" s="356"/>
      <c r="AL143" s="356">
        <f t="shared" si="84"/>
        <v>0</v>
      </c>
      <c r="AM143" s="356"/>
      <c r="AN143" s="356"/>
      <c r="AO143" s="344"/>
      <c r="AP143" s="344"/>
      <c r="AQ143" s="344"/>
      <c r="AR143" s="344"/>
      <c r="AS143" s="344"/>
      <c r="AT143" s="344"/>
      <c r="AU143" s="319"/>
      <c r="AV143" s="319"/>
      <c r="AW143" s="308"/>
      <c r="AX143" s="319"/>
      <c r="AY143" s="308"/>
      <c r="AZ143" s="342"/>
      <c r="BA143" s="308"/>
      <c r="BB143" s="360"/>
      <c r="BC143" s="319"/>
    </row>
    <row r="144" spans="1:55" s="280" customFormat="1" ht="21" hidden="1" customHeight="1" x14ac:dyDescent="0.25">
      <c r="A144" s="353" t="str">
        <f>A538</f>
        <v>*</v>
      </c>
      <c r="B144" s="357" t="str">
        <f t="shared" ref="B144:AL144" si="85">B538</f>
        <v>Xã Chiềng Sinh</v>
      </c>
      <c r="C144" s="353">
        <f t="shared" si="85"/>
        <v>0</v>
      </c>
      <c r="D144" s="356">
        <f t="shared" si="85"/>
        <v>1100</v>
      </c>
      <c r="E144" s="356">
        <f t="shared" si="85"/>
        <v>850</v>
      </c>
      <c r="F144" s="356">
        <f t="shared" si="85"/>
        <v>979.36500000000001</v>
      </c>
      <c r="G144" s="356">
        <f t="shared" si="85"/>
        <v>729.36500000000001</v>
      </c>
      <c r="H144" s="356">
        <f t="shared" si="85"/>
        <v>120.63500000000001</v>
      </c>
      <c r="I144" s="356">
        <f t="shared" si="85"/>
        <v>120.63500000000001</v>
      </c>
      <c r="J144" s="356">
        <f t="shared" si="85"/>
        <v>0</v>
      </c>
      <c r="K144" s="356">
        <f t="shared" si="85"/>
        <v>0</v>
      </c>
      <c r="L144" s="356">
        <f t="shared" si="85"/>
        <v>0</v>
      </c>
      <c r="M144" s="356">
        <f t="shared" si="85"/>
        <v>0</v>
      </c>
      <c r="N144" s="353">
        <f t="shared" si="85"/>
        <v>120.63500000000001</v>
      </c>
      <c r="O144" s="353">
        <f t="shared" si="85"/>
        <v>120.63500000000001</v>
      </c>
      <c r="P144" s="353">
        <f t="shared" si="85"/>
        <v>0</v>
      </c>
      <c r="Q144" s="353">
        <f t="shared" si="85"/>
        <v>120.63500000000001</v>
      </c>
      <c r="R144" s="353"/>
      <c r="S144" s="353"/>
      <c r="T144" s="353">
        <f t="shared" si="85"/>
        <v>0</v>
      </c>
      <c r="U144" s="353"/>
      <c r="V144" s="353"/>
      <c r="W144" s="353">
        <f t="shared" si="85"/>
        <v>0</v>
      </c>
      <c r="X144" s="353"/>
      <c r="Y144" s="353"/>
      <c r="Z144" s="353">
        <f t="shared" si="85"/>
        <v>0</v>
      </c>
      <c r="AA144" s="353"/>
      <c r="AB144" s="353"/>
      <c r="AC144" s="353">
        <f t="shared" si="85"/>
        <v>0</v>
      </c>
      <c r="AD144" s="353"/>
      <c r="AE144" s="353"/>
      <c r="AF144" s="353">
        <f t="shared" si="85"/>
        <v>0</v>
      </c>
      <c r="AG144" s="353"/>
      <c r="AH144" s="353"/>
      <c r="AI144" s="353">
        <f t="shared" si="85"/>
        <v>0</v>
      </c>
      <c r="AJ144" s="353"/>
      <c r="AK144" s="353"/>
      <c r="AL144" s="353">
        <f t="shared" si="85"/>
        <v>0</v>
      </c>
      <c r="AM144" s="353"/>
      <c r="AN144" s="353"/>
      <c r="AO144" s="344"/>
      <c r="AP144" s="344"/>
      <c r="AQ144" s="344"/>
      <c r="AR144" s="344"/>
      <c r="AS144" s="344"/>
      <c r="AT144" s="344"/>
      <c r="AU144" s="319"/>
      <c r="AV144" s="319"/>
      <c r="AW144" s="308"/>
      <c r="AX144" s="319"/>
      <c r="AY144" s="308"/>
      <c r="AZ144" s="342"/>
      <c r="BA144" s="308"/>
      <c r="BB144" s="360"/>
      <c r="BC144" s="319"/>
    </row>
    <row r="145" spans="1:55" s="280" customFormat="1" ht="21" hidden="1" customHeight="1" x14ac:dyDescent="0.25">
      <c r="A145" s="353" t="str">
        <f>A540</f>
        <v xml:space="preserve">a2) </v>
      </c>
      <c r="B145" s="355" t="str">
        <f t="shared" ref="B145:AT145" si="86">B540</f>
        <v>Các xã còn lại</v>
      </c>
      <c r="C145" s="353">
        <f t="shared" si="86"/>
        <v>0</v>
      </c>
      <c r="D145" s="356">
        <f t="shared" si="86"/>
        <v>4440</v>
      </c>
      <c r="E145" s="356">
        <f t="shared" si="86"/>
        <v>4103.1139999999996</v>
      </c>
      <c r="F145" s="356">
        <f t="shared" si="86"/>
        <v>3947.3059999999996</v>
      </c>
      <c r="G145" s="356">
        <f t="shared" si="86"/>
        <v>3610.42</v>
      </c>
      <c r="H145" s="356">
        <f t="shared" si="86"/>
        <v>492.69400000000002</v>
      </c>
      <c r="I145" s="356">
        <f t="shared" si="86"/>
        <v>492.69400000000002</v>
      </c>
      <c r="J145" s="356">
        <f t="shared" si="86"/>
        <v>0</v>
      </c>
      <c r="K145" s="356">
        <f t="shared" si="86"/>
        <v>0</v>
      </c>
      <c r="L145" s="356">
        <f t="shared" si="86"/>
        <v>0</v>
      </c>
      <c r="M145" s="356">
        <f t="shared" si="86"/>
        <v>0</v>
      </c>
      <c r="N145" s="353">
        <f t="shared" si="86"/>
        <v>492.69400000000002</v>
      </c>
      <c r="O145" s="353">
        <f t="shared" si="86"/>
        <v>492.69400000000002</v>
      </c>
      <c r="P145" s="353">
        <f t="shared" si="86"/>
        <v>0</v>
      </c>
      <c r="Q145" s="353">
        <f t="shared" si="86"/>
        <v>492.69400000000002</v>
      </c>
      <c r="R145" s="353"/>
      <c r="S145" s="353"/>
      <c r="T145" s="353">
        <f t="shared" si="86"/>
        <v>0</v>
      </c>
      <c r="U145" s="353"/>
      <c r="V145" s="353"/>
      <c r="W145" s="353">
        <f t="shared" si="86"/>
        <v>0</v>
      </c>
      <c r="X145" s="353"/>
      <c r="Y145" s="353"/>
      <c r="Z145" s="353">
        <f t="shared" si="86"/>
        <v>0</v>
      </c>
      <c r="AA145" s="353"/>
      <c r="AB145" s="353"/>
      <c r="AC145" s="353">
        <f t="shared" si="86"/>
        <v>0</v>
      </c>
      <c r="AD145" s="353"/>
      <c r="AE145" s="353"/>
      <c r="AF145" s="353">
        <f t="shared" si="86"/>
        <v>0</v>
      </c>
      <c r="AG145" s="353"/>
      <c r="AH145" s="353"/>
      <c r="AI145" s="353">
        <f t="shared" si="86"/>
        <v>0</v>
      </c>
      <c r="AJ145" s="353"/>
      <c r="AK145" s="353"/>
      <c r="AL145" s="353">
        <f t="shared" si="86"/>
        <v>0</v>
      </c>
      <c r="AM145" s="353"/>
      <c r="AN145" s="353"/>
      <c r="AO145" s="353">
        <f t="shared" si="86"/>
        <v>0</v>
      </c>
      <c r="AP145" s="353">
        <f t="shared" si="86"/>
        <v>0</v>
      </c>
      <c r="AQ145" s="353">
        <f t="shared" si="86"/>
        <v>0</v>
      </c>
      <c r="AR145" s="353">
        <f t="shared" si="86"/>
        <v>0</v>
      </c>
      <c r="AS145" s="353">
        <f t="shared" si="86"/>
        <v>0</v>
      </c>
      <c r="AT145" s="353">
        <f t="shared" si="86"/>
        <v>0</v>
      </c>
      <c r="AU145" s="319"/>
      <c r="AV145" s="319"/>
      <c r="AW145" s="308"/>
      <c r="AX145" s="319"/>
      <c r="AY145" s="308"/>
      <c r="AZ145" s="342"/>
      <c r="BA145" s="308"/>
      <c r="BB145" s="360"/>
      <c r="BC145" s="319"/>
    </row>
    <row r="146" spans="1:55" s="280" customFormat="1" ht="21" hidden="1" customHeight="1" x14ac:dyDescent="0.25">
      <c r="A146" s="353" t="e">
        <f>#REF!</f>
        <v>#REF!</v>
      </c>
      <c r="B146" s="355" t="e">
        <f>#REF!</f>
        <v>#REF!</v>
      </c>
      <c r="C146" s="353" t="e">
        <f>#REF!</f>
        <v>#REF!</v>
      </c>
      <c r="D146" s="353" t="e">
        <f>#REF!</f>
        <v>#REF!</v>
      </c>
      <c r="E146" s="353" t="e">
        <f>#REF!</f>
        <v>#REF!</v>
      </c>
      <c r="F146" s="353" t="e">
        <f>#REF!</f>
        <v>#REF!</v>
      </c>
      <c r="G146" s="353" t="e">
        <f>#REF!</f>
        <v>#REF!</v>
      </c>
      <c r="H146" s="353" t="e">
        <f>#REF!</f>
        <v>#REF!</v>
      </c>
      <c r="I146" s="353" t="e">
        <f>#REF!</f>
        <v>#REF!</v>
      </c>
      <c r="J146" s="353" t="e">
        <f>#REF!</f>
        <v>#REF!</v>
      </c>
      <c r="K146" s="353" t="e">
        <f>#REF!</f>
        <v>#REF!</v>
      </c>
      <c r="L146" s="353" t="e">
        <f>#REF!</f>
        <v>#REF!</v>
      </c>
      <c r="M146" s="353" t="e">
        <f>#REF!</f>
        <v>#REF!</v>
      </c>
      <c r="N146" s="353" t="e">
        <f>#REF!</f>
        <v>#REF!</v>
      </c>
      <c r="O146" s="353" t="e">
        <f>#REF!</f>
        <v>#REF!</v>
      </c>
      <c r="P146" s="353" t="e">
        <f>#REF!</f>
        <v>#REF!</v>
      </c>
      <c r="Q146" s="353" t="e">
        <f>#REF!</f>
        <v>#REF!</v>
      </c>
      <c r="R146" s="353"/>
      <c r="S146" s="353"/>
      <c r="T146" s="353" t="e">
        <f>#REF!</f>
        <v>#REF!</v>
      </c>
      <c r="U146" s="353"/>
      <c r="V146" s="353"/>
      <c r="W146" s="353" t="e">
        <f>#REF!</f>
        <v>#REF!</v>
      </c>
      <c r="X146" s="353"/>
      <c r="Y146" s="353"/>
      <c r="Z146" s="353" t="e">
        <f>#REF!</f>
        <v>#REF!</v>
      </c>
      <c r="AA146" s="353"/>
      <c r="AB146" s="353"/>
      <c r="AC146" s="353" t="e">
        <f>#REF!</f>
        <v>#REF!</v>
      </c>
      <c r="AD146" s="353"/>
      <c r="AE146" s="353"/>
      <c r="AF146" s="353" t="e">
        <f>#REF!</f>
        <v>#REF!</v>
      </c>
      <c r="AG146" s="353"/>
      <c r="AH146" s="353"/>
      <c r="AI146" s="353" t="e">
        <f>#REF!</f>
        <v>#REF!</v>
      </c>
      <c r="AJ146" s="353"/>
      <c r="AK146" s="353"/>
      <c r="AL146" s="353" t="e">
        <f>#REF!</f>
        <v>#REF!</v>
      </c>
      <c r="AM146" s="353"/>
      <c r="AN146" s="353"/>
      <c r="AO146" s="344"/>
      <c r="AP146" s="344"/>
      <c r="AQ146" s="344"/>
      <c r="AR146" s="344"/>
      <c r="AS146" s="344"/>
      <c r="AT146" s="344"/>
      <c r="AU146" s="319"/>
      <c r="AV146" s="319"/>
      <c r="AW146" s="308"/>
      <c r="AX146" s="319"/>
      <c r="AY146" s="308"/>
      <c r="AZ146" s="342"/>
      <c r="BA146" s="308"/>
      <c r="BB146" s="360"/>
      <c r="BC146" s="319"/>
    </row>
    <row r="147" spans="1:55" s="280" customFormat="1" ht="36" hidden="1" customHeight="1" x14ac:dyDescent="0.25">
      <c r="A147" s="353" t="e">
        <f>#REF!</f>
        <v>#REF!</v>
      </c>
      <c r="B147" s="355" t="e">
        <f>#REF!</f>
        <v>#REF!</v>
      </c>
      <c r="C147" s="353" t="e">
        <f>#REF!</f>
        <v>#REF!</v>
      </c>
      <c r="D147" s="353" t="e">
        <f>#REF!</f>
        <v>#REF!</v>
      </c>
      <c r="E147" s="353" t="e">
        <f>#REF!</f>
        <v>#REF!</v>
      </c>
      <c r="F147" s="353" t="e">
        <f>#REF!</f>
        <v>#REF!</v>
      </c>
      <c r="G147" s="353" t="e">
        <f>#REF!</f>
        <v>#REF!</v>
      </c>
      <c r="H147" s="353" t="e">
        <f>#REF!</f>
        <v>#REF!</v>
      </c>
      <c r="I147" s="353" t="e">
        <f>#REF!</f>
        <v>#REF!</v>
      </c>
      <c r="J147" s="353" t="e">
        <f>#REF!</f>
        <v>#REF!</v>
      </c>
      <c r="K147" s="353" t="e">
        <f>#REF!</f>
        <v>#REF!</v>
      </c>
      <c r="L147" s="353" t="e">
        <f>#REF!</f>
        <v>#REF!</v>
      </c>
      <c r="M147" s="353" t="e">
        <f>#REF!</f>
        <v>#REF!</v>
      </c>
      <c r="N147" s="353" t="e">
        <f>#REF!</f>
        <v>#REF!</v>
      </c>
      <c r="O147" s="353" t="e">
        <f>#REF!</f>
        <v>#REF!</v>
      </c>
      <c r="P147" s="353" t="e">
        <f>#REF!</f>
        <v>#REF!</v>
      </c>
      <c r="Q147" s="353" t="e">
        <f>#REF!</f>
        <v>#REF!</v>
      </c>
      <c r="R147" s="353"/>
      <c r="S147" s="353"/>
      <c r="T147" s="353" t="e">
        <f>#REF!</f>
        <v>#REF!</v>
      </c>
      <c r="U147" s="353"/>
      <c r="V147" s="353"/>
      <c r="W147" s="353" t="e">
        <f>#REF!</f>
        <v>#REF!</v>
      </c>
      <c r="X147" s="353"/>
      <c r="Y147" s="353"/>
      <c r="Z147" s="353" t="e">
        <f>#REF!</f>
        <v>#REF!</v>
      </c>
      <c r="AA147" s="353"/>
      <c r="AB147" s="353"/>
      <c r="AC147" s="353" t="e">
        <f>#REF!</f>
        <v>#REF!</v>
      </c>
      <c r="AD147" s="353"/>
      <c r="AE147" s="353"/>
      <c r="AF147" s="353" t="e">
        <f>#REF!</f>
        <v>#REF!</v>
      </c>
      <c r="AG147" s="353"/>
      <c r="AH147" s="353"/>
      <c r="AI147" s="353" t="e">
        <f>#REF!</f>
        <v>#REF!</v>
      </c>
      <c r="AJ147" s="353"/>
      <c r="AK147" s="353"/>
      <c r="AL147" s="353" t="e">
        <f>#REF!</f>
        <v>#REF!</v>
      </c>
      <c r="AM147" s="353"/>
      <c r="AN147" s="353"/>
      <c r="AO147" s="344"/>
      <c r="AP147" s="344"/>
      <c r="AQ147" s="344"/>
      <c r="AR147" s="344"/>
      <c r="AS147" s="344"/>
      <c r="AT147" s="344"/>
      <c r="AU147" s="319"/>
      <c r="AV147" s="319"/>
      <c r="AW147" s="308"/>
      <c r="AX147" s="319"/>
      <c r="AY147" s="308"/>
      <c r="AZ147" s="342"/>
      <c r="BA147" s="308"/>
      <c r="BB147" s="360"/>
      <c r="BC147" s="319"/>
    </row>
    <row r="148" spans="1:55" s="280" customFormat="1" ht="21" hidden="1" customHeight="1" x14ac:dyDescent="0.25">
      <c r="A148" s="356" t="e">
        <f>#REF!</f>
        <v>#REF!</v>
      </c>
      <c r="B148" s="357" t="e">
        <f>#REF!</f>
        <v>#REF!</v>
      </c>
      <c r="C148" s="356" t="e">
        <f>#REF!</f>
        <v>#REF!</v>
      </c>
      <c r="D148" s="356" t="e">
        <f>#REF!</f>
        <v>#REF!</v>
      </c>
      <c r="E148" s="356" t="e">
        <f>#REF!</f>
        <v>#REF!</v>
      </c>
      <c r="F148" s="356" t="e">
        <f>#REF!</f>
        <v>#REF!</v>
      </c>
      <c r="G148" s="356" t="e">
        <f>#REF!</f>
        <v>#REF!</v>
      </c>
      <c r="H148" s="356" t="e">
        <f>#REF!</f>
        <v>#REF!</v>
      </c>
      <c r="I148" s="356" t="e">
        <f>#REF!</f>
        <v>#REF!</v>
      </c>
      <c r="J148" s="356" t="e">
        <f>#REF!</f>
        <v>#REF!</v>
      </c>
      <c r="K148" s="356" t="e">
        <f>#REF!</f>
        <v>#REF!</v>
      </c>
      <c r="L148" s="356" t="e">
        <f>#REF!</f>
        <v>#REF!</v>
      </c>
      <c r="M148" s="356" t="e">
        <f>#REF!</f>
        <v>#REF!</v>
      </c>
      <c r="N148" s="356" t="e">
        <f>#REF!</f>
        <v>#REF!</v>
      </c>
      <c r="O148" s="356" t="e">
        <f>#REF!</f>
        <v>#REF!</v>
      </c>
      <c r="P148" s="356" t="e">
        <f>#REF!</f>
        <v>#REF!</v>
      </c>
      <c r="Q148" s="356" t="e">
        <f>#REF!</f>
        <v>#REF!</v>
      </c>
      <c r="R148" s="356"/>
      <c r="S148" s="356"/>
      <c r="T148" s="356" t="e">
        <f>#REF!</f>
        <v>#REF!</v>
      </c>
      <c r="U148" s="356"/>
      <c r="V148" s="356"/>
      <c r="W148" s="356" t="e">
        <f>#REF!</f>
        <v>#REF!</v>
      </c>
      <c r="X148" s="356"/>
      <c r="Y148" s="356"/>
      <c r="Z148" s="356" t="e">
        <f>#REF!</f>
        <v>#REF!</v>
      </c>
      <c r="AA148" s="356"/>
      <c r="AB148" s="356"/>
      <c r="AC148" s="356" t="e">
        <f>#REF!</f>
        <v>#REF!</v>
      </c>
      <c r="AD148" s="356"/>
      <c r="AE148" s="356"/>
      <c r="AF148" s="356" t="e">
        <f>#REF!</f>
        <v>#REF!</v>
      </c>
      <c r="AG148" s="356"/>
      <c r="AH148" s="356"/>
      <c r="AI148" s="356" t="e">
        <f>#REF!</f>
        <v>#REF!</v>
      </c>
      <c r="AJ148" s="356"/>
      <c r="AK148" s="356"/>
      <c r="AL148" s="356" t="e">
        <f>#REF!</f>
        <v>#REF!</v>
      </c>
      <c r="AM148" s="356"/>
      <c r="AN148" s="356"/>
      <c r="AO148" s="344"/>
      <c r="AP148" s="344"/>
      <c r="AQ148" s="344"/>
      <c r="AR148" s="344"/>
      <c r="AS148" s="344"/>
      <c r="AT148" s="344"/>
      <c r="AU148" s="319"/>
      <c r="AV148" s="319"/>
      <c r="AW148" s="308"/>
      <c r="AX148" s="319"/>
      <c r="AY148" s="308"/>
      <c r="AZ148" s="342"/>
      <c r="BA148" s="308"/>
      <c r="BB148" s="360"/>
      <c r="BC148" s="319"/>
    </row>
    <row r="149" spans="1:55" s="280" customFormat="1" ht="21" hidden="1" customHeight="1" x14ac:dyDescent="0.25">
      <c r="A149" s="356" t="e">
        <f>#REF!</f>
        <v>#REF!</v>
      </c>
      <c r="B149" s="357" t="e">
        <f>#REF!</f>
        <v>#REF!</v>
      </c>
      <c r="C149" s="356" t="e">
        <f>#REF!</f>
        <v>#REF!</v>
      </c>
      <c r="D149" s="356" t="e">
        <f>#REF!</f>
        <v>#REF!</v>
      </c>
      <c r="E149" s="356" t="e">
        <f>#REF!</f>
        <v>#REF!</v>
      </c>
      <c r="F149" s="356" t="e">
        <f>#REF!</f>
        <v>#REF!</v>
      </c>
      <c r="G149" s="356" t="e">
        <f>#REF!</f>
        <v>#REF!</v>
      </c>
      <c r="H149" s="356" t="e">
        <f>#REF!</f>
        <v>#REF!</v>
      </c>
      <c r="I149" s="356" t="e">
        <f>#REF!</f>
        <v>#REF!</v>
      </c>
      <c r="J149" s="356" t="e">
        <f>#REF!</f>
        <v>#REF!</v>
      </c>
      <c r="K149" s="356" t="e">
        <f>#REF!</f>
        <v>#REF!</v>
      </c>
      <c r="L149" s="356" t="e">
        <f>#REF!</f>
        <v>#REF!</v>
      </c>
      <c r="M149" s="356" t="e">
        <f>#REF!</f>
        <v>#REF!</v>
      </c>
      <c r="N149" s="356" t="e">
        <f>#REF!</f>
        <v>#REF!</v>
      </c>
      <c r="O149" s="356" t="e">
        <f>#REF!</f>
        <v>#REF!</v>
      </c>
      <c r="P149" s="356" t="e">
        <f>#REF!</f>
        <v>#REF!</v>
      </c>
      <c r="Q149" s="356" t="e">
        <f>#REF!</f>
        <v>#REF!</v>
      </c>
      <c r="R149" s="356"/>
      <c r="S149" s="356"/>
      <c r="T149" s="356" t="e">
        <f>#REF!</f>
        <v>#REF!</v>
      </c>
      <c r="U149" s="356"/>
      <c r="V149" s="356"/>
      <c r="W149" s="356" t="e">
        <f>#REF!</f>
        <v>#REF!</v>
      </c>
      <c r="X149" s="356"/>
      <c r="Y149" s="356"/>
      <c r="Z149" s="356" t="e">
        <f>#REF!</f>
        <v>#REF!</v>
      </c>
      <c r="AA149" s="356"/>
      <c r="AB149" s="356"/>
      <c r="AC149" s="356" t="e">
        <f>#REF!</f>
        <v>#REF!</v>
      </c>
      <c r="AD149" s="356"/>
      <c r="AE149" s="356"/>
      <c r="AF149" s="356" t="e">
        <f>#REF!</f>
        <v>#REF!</v>
      </c>
      <c r="AG149" s="356"/>
      <c r="AH149" s="356"/>
      <c r="AI149" s="356" t="e">
        <f>#REF!</f>
        <v>#REF!</v>
      </c>
      <c r="AJ149" s="356"/>
      <c r="AK149" s="356"/>
      <c r="AL149" s="356" t="e">
        <f>#REF!</f>
        <v>#REF!</v>
      </c>
      <c r="AM149" s="356"/>
      <c r="AN149" s="356"/>
      <c r="AO149" s="344"/>
      <c r="AP149" s="344"/>
      <c r="AQ149" s="344"/>
      <c r="AR149" s="344"/>
      <c r="AS149" s="344"/>
      <c r="AT149" s="344"/>
      <c r="AU149" s="319"/>
      <c r="AV149" s="319"/>
      <c r="AW149" s="308"/>
      <c r="AX149" s="319"/>
      <c r="AY149" s="308"/>
      <c r="AZ149" s="342"/>
      <c r="BA149" s="308"/>
      <c r="BB149" s="360"/>
      <c r="BC149" s="319"/>
    </row>
    <row r="150" spans="1:55" s="280" customFormat="1" ht="21" hidden="1" customHeight="1" x14ac:dyDescent="0.25">
      <c r="A150" s="356" t="e">
        <f>#REF!</f>
        <v>#REF!</v>
      </c>
      <c r="B150" s="357" t="e">
        <f>#REF!</f>
        <v>#REF!</v>
      </c>
      <c r="C150" s="356" t="e">
        <f>#REF!</f>
        <v>#REF!</v>
      </c>
      <c r="D150" s="356" t="e">
        <f>#REF!</f>
        <v>#REF!</v>
      </c>
      <c r="E150" s="356" t="e">
        <f>#REF!</f>
        <v>#REF!</v>
      </c>
      <c r="F150" s="356" t="e">
        <f>#REF!</f>
        <v>#REF!</v>
      </c>
      <c r="G150" s="356" t="e">
        <f>#REF!</f>
        <v>#REF!</v>
      </c>
      <c r="H150" s="356" t="e">
        <f>#REF!</f>
        <v>#REF!</v>
      </c>
      <c r="I150" s="356" t="e">
        <f>#REF!</f>
        <v>#REF!</v>
      </c>
      <c r="J150" s="356" t="e">
        <f>#REF!</f>
        <v>#REF!</v>
      </c>
      <c r="K150" s="356" t="e">
        <f>#REF!</f>
        <v>#REF!</v>
      </c>
      <c r="L150" s="356" t="e">
        <f>#REF!</f>
        <v>#REF!</v>
      </c>
      <c r="M150" s="356" t="e">
        <f>#REF!</f>
        <v>#REF!</v>
      </c>
      <c r="N150" s="356" t="e">
        <f>#REF!</f>
        <v>#REF!</v>
      </c>
      <c r="O150" s="356" t="e">
        <f>#REF!</f>
        <v>#REF!</v>
      </c>
      <c r="P150" s="356" t="e">
        <f>#REF!</f>
        <v>#REF!</v>
      </c>
      <c r="Q150" s="356" t="e">
        <f>#REF!</f>
        <v>#REF!</v>
      </c>
      <c r="R150" s="356"/>
      <c r="S150" s="356"/>
      <c r="T150" s="356" t="e">
        <f>#REF!</f>
        <v>#REF!</v>
      </c>
      <c r="U150" s="356"/>
      <c r="V150" s="356"/>
      <c r="W150" s="356" t="e">
        <f>#REF!</f>
        <v>#REF!</v>
      </c>
      <c r="X150" s="356"/>
      <c r="Y150" s="356"/>
      <c r="Z150" s="356" t="e">
        <f>#REF!</f>
        <v>#REF!</v>
      </c>
      <c r="AA150" s="356"/>
      <c r="AB150" s="356"/>
      <c r="AC150" s="356" t="e">
        <f>#REF!</f>
        <v>#REF!</v>
      </c>
      <c r="AD150" s="356"/>
      <c r="AE150" s="356"/>
      <c r="AF150" s="356" t="e">
        <f>#REF!</f>
        <v>#REF!</v>
      </c>
      <c r="AG150" s="356"/>
      <c r="AH150" s="356"/>
      <c r="AI150" s="356" t="e">
        <f>#REF!</f>
        <v>#REF!</v>
      </c>
      <c r="AJ150" s="356"/>
      <c r="AK150" s="356"/>
      <c r="AL150" s="356" t="e">
        <f>#REF!</f>
        <v>#REF!</v>
      </c>
      <c r="AM150" s="356"/>
      <c r="AN150" s="356"/>
      <c r="AO150" s="344"/>
      <c r="AP150" s="344"/>
      <c r="AQ150" s="344"/>
      <c r="AR150" s="344"/>
      <c r="AS150" s="344"/>
      <c r="AT150" s="344"/>
      <c r="AU150" s="319"/>
      <c r="AV150" s="319"/>
      <c r="AW150" s="308"/>
      <c r="AX150" s="319"/>
      <c r="AY150" s="308"/>
      <c r="AZ150" s="342"/>
      <c r="BA150" s="308"/>
      <c r="BB150" s="360"/>
      <c r="BC150" s="319"/>
    </row>
    <row r="151" spans="1:55" s="280" customFormat="1" ht="21" hidden="1" customHeight="1" x14ac:dyDescent="0.25">
      <c r="A151" s="353" t="e">
        <f>#REF!</f>
        <v>#REF!</v>
      </c>
      <c r="B151" s="357" t="e">
        <f>#REF!</f>
        <v>#REF!</v>
      </c>
      <c r="C151" s="353" t="e">
        <f>#REF!</f>
        <v>#REF!</v>
      </c>
      <c r="D151" s="356" t="e">
        <f>#REF!</f>
        <v>#REF!</v>
      </c>
      <c r="E151" s="356" t="e">
        <f>#REF!</f>
        <v>#REF!</v>
      </c>
      <c r="F151" s="356" t="e">
        <f>#REF!</f>
        <v>#REF!</v>
      </c>
      <c r="G151" s="356" t="e">
        <f>#REF!</f>
        <v>#REF!</v>
      </c>
      <c r="H151" s="356" t="e">
        <f>#REF!</f>
        <v>#REF!</v>
      </c>
      <c r="I151" s="356" t="e">
        <f>#REF!</f>
        <v>#REF!</v>
      </c>
      <c r="J151" s="356" t="e">
        <f>#REF!</f>
        <v>#REF!</v>
      </c>
      <c r="K151" s="356" t="e">
        <f>#REF!</f>
        <v>#REF!</v>
      </c>
      <c r="L151" s="356" t="e">
        <f>#REF!</f>
        <v>#REF!</v>
      </c>
      <c r="M151" s="356" t="e">
        <f>#REF!</f>
        <v>#REF!</v>
      </c>
      <c r="N151" s="353" t="e">
        <f>#REF!</f>
        <v>#REF!</v>
      </c>
      <c r="O151" s="353" t="e">
        <f>#REF!</f>
        <v>#REF!</v>
      </c>
      <c r="P151" s="353" t="e">
        <f>#REF!</f>
        <v>#REF!</v>
      </c>
      <c r="Q151" s="353" t="e">
        <f>#REF!</f>
        <v>#REF!</v>
      </c>
      <c r="R151" s="353"/>
      <c r="S151" s="353"/>
      <c r="T151" s="353" t="e">
        <f>#REF!</f>
        <v>#REF!</v>
      </c>
      <c r="U151" s="353"/>
      <c r="V151" s="353"/>
      <c r="W151" s="353" t="e">
        <f>#REF!</f>
        <v>#REF!</v>
      </c>
      <c r="X151" s="353"/>
      <c r="Y151" s="353"/>
      <c r="Z151" s="353" t="e">
        <f>#REF!</f>
        <v>#REF!</v>
      </c>
      <c r="AA151" s="353"/>
      <c r="AB151" s="353"/>
      <c r="AC151" s="353" t="e">
        <f>#REF!</f>
        <v>#REF!</v>
      </c>
      <c r="AD151" s="353"/>
      <c r="AE151" s="353"/>
      <c r="AF151" s="353" t="e">
        <f>#REF!</f>
        <v>#REF!</v>
      </c>
      <c r="AG151" s="353"/>
      <c r="AH151" s="353"/>
      <c r="AI151" s="353" t="e">
        <f>#REF!</f>
        <v>#REF!</v>
      </c>
      <c r="AJ151" s="353"/>
      <c r="AK151" s="353"/>
      <c r="AL151" s="353" t="e">
        <f>#REF!</f>
        <v>#REF!</v>
      </c>
      <c r="AM151" s="353"/>
      <c r="AN151" s="353"/>
      <c r="AO151" s="344"/>
      <c r="AP151" s="344"/>
      <c r="AQ151" s="344"/>
      <c r="AR151" s="344"/>
      <c r="AS151" s="344"/>
      <c r="AT151" s="344"/>
      <c r="AU151" s="319"/>
      <c r="AV151" s="319"/>
      <c r="AW151" s="308"/>
      <c r="AX151" s="319"/>
      <c r="AY151" s="308"/>
      <c r="AZ151" s="342"/>
      <c r="BA151" s="308"/>
      <c r="BB151" s="360"/>
      <c r="BC151" s="319"/>
    </row>
    <row r="152" spans="1:55" s="280" customFormat="1" ht="21" hidden="1" customHeight="1" x14ac:dyDescent="0.25">
      <c r="A152" s="353" t="e">
        <f>#REF!</f>
        <v>#REF!</v>
      </c>
      <c r="B152" s="357" t="e">
        <f>#REF!</f>
        <v>#REF!</v>
      </c>
      <c r="C152" s="353" t="e">
        <f>#REF!</f>
        <v>#REF!</v>
      </c>
      <c r="D152" s="356" t="e">
        <f>#REF!</f>
        <v>#REF!</v>
      </c>
      <c r="E152" s="356" t="e">
        <f>#REF!</f>
        <v>#REF!</v>
      </c>
      <c r="F152" s="356" t="e">
        <f>#REF!</f>
        <v>#REF!</v>
      </c>
      <c r="G152" s="356" t="e">
        <f>#REF!</f>
        <v>#REF!</v>
      </c>
      <c r="H152" s="356" t="e">
        <f>#REF!</f>
        <v>#REF!</v>
      </c>
      <c r="I152" s="356" t="e">
        <f>#REF!</f>
        <v>#REF!</v>
      </c>
      <c r="J152" s="356" t="e">
        <f>#REF!</f>
        <v>#REF!</v>
      </c>
      <c r="K152" s="356" t="e">
        <f>#REF!</f>
        <v>#REF!</v>
      </c>
      <c r="L152" s="356" t="e">
        <f>#REF!</f>
        <v>#REF!</v>
      </c>
      <c r="M152" s="356" t="e">
        <f>#REF!</f>
        <v>#REF!</v>
      </c>
      <c r="N152" s="353" t="e">
        <f>#REF!</f>
        <v>#REF!</v>
      </c>
      <c r="O152" s="353" t="e">
        <f>#REF!</f>
        <v>#REF!</v>
      </c>
      <c r="P152" s="353" t="e">
        <f>#REF!</f>
        <v>#REF!</v>
      </c>
      <c r="Q152" s="353" t="e">
        <f>#REF!</f>
        <v>#REF!</v>
      </c>
      <c r="R152" s="353"/>
      <c r="S152" s="353"/>
      <c r="T152" s="353" t="e">
        <f>#REF!</f>
        <v>#REF!</v>
      </c>
      <c r="U152" s="353"/>
      <c r="V152" s="353"/>
      <c r="W152" s="353" t="e">
        <f>#REF!</f>
        <v>#REF!</v>
      </c>
      <c r="X152" s="353"/>
      <c r="Y152" s="353"/>
      <c r="Z152" s="353" t="e">
        <f>#REF!</f>
        <v>#REF!</v>
      </c>
      <c r="AA152" s="353"/>
      <c r="AB152" s="353"/>
      <c r="AC152" s="353" t="e">
        <f>#REF!</f>
        <v>#REF!</v>
      </c>
      <c r="AD152" s="353"/>
      <c r="AE152" s="353"/>
      <c r="AF152" s="353" t="e">
        <f>#REF!</f>
        <v>#REF!</v>
      </c>
      <c r="AG152" s="353"/>
      <c r="AH152" s="353"/>
      <c r="AI152" s="353" t="e">
        <f>#REF!</f>
        <v>#REF!</v>
      </c>
      <c r="AJ152" s="353"/>
      <c r="AK152" s="353"/>
      <c r="AL152" s="353" t="e">
        <f>#REF!</f>
        <v>#REF!</v>
      </c>
      <c r="AM152" s="353"/>
      <c r="AN152" s="353"/>
      <c r="AO152" s="344"/>
      <c r="AP152" s="344"/>
      <c r="AQ152" s="344"/>
      <c r="AR152" s="344"/>
      <c r="AS152" s="344"/>
      <c r="AT152" s="344"/>
      <c r="AU152" s="319"/>
      <c r="AV152" s="319"/>
      <c r="AW152" s="308"/>
      <c r="AX152" s="319"/>
      <c r="AY152" s="308"/>
      <c r="AZ152" s="342"/>
      <c r="BA152" s="308"/>
      <c r="BB152" s="360"/>
      <c r="BC152" s="319"/>
    </row>
    <row r="153" spans="1:55" s="280" customFormat="1" ht="21" hidden="1" customHeight="1" x14ac:dyDescent="0.25">
      <c r="A153" s="353" t="e">
        <f>#REF!</f>
        <v>#REF!</v>
      </c>
      <c r="B153" s="357" t="e">
        <f>#REF!</f>
        <v>#REF!</v>
      </c>
      <c r="C153" s="353" t="e">
        <f>#REF!</f>
        <v>#REF!</v>
      </c>
      <c r="D153" s="356" t="e">
        <f>#REF!</f>
        <v>#REF!</v>
      </c>
      <c r="E153" s="356" t="e">
        <f>#REF!</f>
        <v>#REF!</v>
      </c>
      <c r="F153" s="356" t="e">
        <f>#REF!</f>
        <v>#REF!</v>
      </c>
      <c r="G153" s="356" t="e">
        <f>#REF!</f>
        <v>#REF!</v>
      </c>
      <c r="H153" s="356" t="e">
        <f>#REF!</f>
        <v>#REF!</v>
      </c>
      <c r="I153" s="356" t="e">
        <f>#REF!</f>
        <v>#REF!</v>
      </c>
      <c r="J153" s="356" t="e">
        <f>#REF!</f>
        <v>#REF!</v>
      </c>
      <c r="K153" s="356" t="e">
        <f>#REF!</f>
        <v>#REF!</v>
      </c>
      <c r="L153" s="356" t="e">
        <f>#REF!</f>
        <v>#REF!</v>
      </c>
      <c r="M153" s="356" t="e">
        <f>#REF!</f>
        <v>#REF!</v>
      </c>
      <c r="N153" s="353" t="e">
        <f>#REF!</f>
        <v>#REF!</v>
      </c>
      <c r="O153" s="353" t="e">
        <f>#REF!</f>
        <v>#REF!</v>
      </c>
      <c r="P153" s="353" t="e">
        <f>#REF!</f>
        <v>#REF!</v>
      </c>
      <c r="Q153" s="353" t="e">
        <f>#REF!</f>
        <v>#REF!</v>
      </c>
      <c r="R153" s="353"/>
      <c r="S153" s="353"/>
      <c r="T153" s="353" t="e">
        <f>#REF!</f>
        <v>#REF!</v>
      </c>
      <c r="U153" s="353"/>
      <c r="V153" s="353"/>
      <c r="W153" s="353" t="e">
        <f>#REF!</f>
        <v>#REF!</v>
      </c>
      <c r="X153" s="353"/>
      <c r="Y153" s="353"/>
      <c r="Z153" s="353" t="e">
        <f>#REF!</f>
        <v>#REF!</v>
      </c>
      <c r="AA153" s="353"/>
      <c r="AB153" s="353"/>
      <c r="AC153" s="353" t="e">
        <f>#REF!</f>
        <v>#REF!</v>
      </c>
      <c r="AD153" s="353"/>
      <c r="AE153" s="353"/>
      <c r="AF153" s="353" t="e">
        <f>#REF!</f>
        <v>#REF!</v>
      </c>
      <c r="AG153" s="353"/>
      <c r="AH153" s="353"/>
      <c r="AI153" s="353" t="e">
        <f>#REF!</f>
        <v>#REF!</v>
      </c>
      <c r="AJ153" s="353"/>
      <c r="AK153" s="353"/>
      <c r="AL153" s="353" t="e">
        <f>#REF!</f>
        <v>#REF!</v>
      </c>
      <c r="AM153" s="353"/>
      <c r="AN153" s="353"/>
      <c r="AO153" s="344"/>
      <c r="AP153" s="344"/>
      <c r="AQ153" s="344"/>
      <c r="AR153" s="344"/>
      <c r="AS153" s="344"/>
      <c r="AT153" s="344"/>
      <c r="AU153" s="319"/>
      <c r="AV153" s="319"/>
      <c r="AW153" s="308"/>
      <c r="AX153" s="319"/>
      <c r="AY153" s="308"/>
      <c r="AZ153" s="342"/>
      <c r="BA153" s="308"/>
      <c r="BB153" s="360"/>
      <c r="BC153" s="319"/>
    </row>
    <row r="154" spans="1:55" s="280" customFormat="1" ht="21" hidden="1" customHeight="1" x14ac:dyDescent="0.25">
      <c r="A154" s="353" t="e">
        <f>#REF!</f>
        <v>#REF!</v>
      </c>
      <c r="B154" s="357" t="e">
        <f>#REF!</f>
        <v>#REF!</v>
      </c>
      <c r="C154" s="353" t="e">
        <f>#REF!</f>
        <v>#REF!</v>
      </c>
      <c r="D154" s="356" t="e">
        <f>#REF!</f>
        <v>#REF!</v>
      </c>
      <c r="E154" s="356" t="e">
        <f>#REF!</f>
        <v>#REF!</v>
      </c>
      <c r="F154" s="356" t="e">
        <f>#REF!</f>
        <v>#REF!</v>
      </c>
      <c r="G154" s="356" t="e">
        <f>#REF!</f>
        <v>#REF!</v>
      </c>
      <c r="H154" s="356" t="e">
        <f>#REF!</f>
        <v>#REF!</v>
      </c>
      <c r="I154" s="356" t="e">
        <f>#REF!</f>
        <v>#REF!</v>
      </c>
      <c r="J154" s="356" t="e">
        <f>#REF!</f>
        <v>#REF!</v>
      </c>
      <c r="K154" s="356" t="e">
        <f>#REF!</f>
        <v>#REF!</v>
      </c>
      <c r="L154" s="356" t="e">
        <f>#REF!</f>
        <v>#REF!</v>
      </c>
      <c r="M154" s="356" t="e">
        <f>#REF!</f>
        <v>#REF!</v>
      </c>
      <c r="N154" s="353" t="e">
        <f>#REF!</f>
        <v>#REF!</v>
      </c>
      <c r="O154" s="353" t="e">
        <f>#REF!</f>
        <v>#REF!</v>
      </c>
      <c r="P154" s="353" t="e">
        <f>#REF!</f>
        <v>#REF!</v>
      </c>
      <c r="Q154" s="353" t="e">
        <f>#REF!</f>
        <v>#REF!</v>
      </c>
      <c r="R154" s="353"/>
      <c r="S154" s="353"/>
      <c r="T154" s="353" t="e">
        <f>#REF!</f>
        <v>#REF!</v>
      </c>
      <c r="U154" s="353"/>
      <c r="V154" s="353"/>
      <c r="W154" s="353" t="e">
        <f>#REF!</f>
        <v>#REF!</v>
      </c>
      <c r="X154" s="353"/>
      <c r="Y154" s="353"/>
      <c r="Z154" s="353" t="e">
        <f>#REF!</f>
        <v>#REF!</v>
      </c>
      <c r="AA154" s="353"/>
      <c r="AB154" s="353"/>
      <c r="AC154" s="353" t="e">
        <f>#REF!</f>
        <v>#REF!</v>
      </c>
      <c r="AD154" s="353"/>
      <c r="AE154" s="353"/>
      <c r="AF154" s="353" t="e">
        <f>#REF!</f>
        <v>#REF!</v>
      </c>
      <c r="AG154" s="353"/>
      <c r="AH154" s="353"/>
      <c r="AI154" s="353" t="e">
        <f>#REF!</f>
        <v>#REF!</v>
      </c>
      <c r="AJ154" s="353"/>
      <c r="AK154" s="353"/>
      <c r="AL154" s="353" t="e">
        <f>#REF!</f>
        <v>#REF!</v>
      </c>
      <c r="AM154" s="353"/>
      <c r="AN154" s="353"/>
      <c r="AO154" s="353" t="e">
        <f>#REF!</f>
        <v>#REF!</v>
      </c>
      <c r="AP154" s="353" t="e">
        <f>#REF!</f>
        <v>#REF!</v>
      </c>
      <c r="AQ154" s="353" t="e">
        <f>#REF!</f>
        <v>#REF!</v>
      </c>
      <c r="AR154" s="353" t="e">
        <f>#REF!</f>
        <v>#REF!</v>
      </c>
      <c r="AS154" s="353" t="e">
        <f>#REF!</f>
        <v>#REF!</v>
      </c>
      <c r="AT154" s="353" t="e">
        <f>#REF!</f>
        <v>#REF!</v>
      </c>
      <c r="AU154" s="319"/>
      <c r="AV154" s="319"/>
      <c r="AW154" s="308"/>
      <c r="AX154" s="319"/>
      <c r="AY154" s="308"/>
      <c r="AZ154" s="342"/>
      <c r="BA154" s="308"/>
      <c r="BB154" s="360"/>
      <c r="BC154" s="319"/>
    </row>
    <row r="155" spans="1:55" s="280" customFormat="1" ht="21" hidden="1" customHeight="1" x14ac:dyDescent="0.25">
      <c r="A155" s="353" t="e">
        <f>#REF!</f>
        <v>#REF!</v>
      </c>
      <c r="B155" s="357" t="e">
        <f>#REF!</f>
        <v>#REF!</v>
      </c>
      <c r="C155" s="353" t="e">
        <f>#REF!</f>
        <v>#REF!</v>
      </c>
      <c r="D155" s="356" t="e">
        <f>#REF!</f>
        <v>#REF!</v>
      </c>
      <c r="E155" s="356" t="e">
        <f>#REF!</f>
        <v>#REF!</v>
      </c>
      <c r="F155" s="356" t="e">
        <f>#REF!</f>
        <v>#REF!</v>
      </c>
      <c r="G155" s="356" t="e">
        <f>#REF!</f>
        <v>#REF!</v>
      </c>
      <c r="H155" s="356" t="e">
        <f>#REF!</f>
        <v>#REF!</v>
      </c>
      <c r="I155" s="356" t="e">
        <f>#REF!</f>
        <v>#REF!</v>
      </c>
      <c r="J155" s="356" t="e">
        <f>#REF!</f>
        <v>#REF!</v>
      </c>
      <c r="K155" s="356" t="e">
        <f>#REF!</f>
        <v>#REF!</v>
      </c>
      <c r="L155" s="356" t="e">
        <f>#REF!</f>
        <v>#REF!</v>
      </c>
      <c r="M155" s="356" t="e">
        <f>#REF!</f>
        <v>#REF!</v>
      </c>
      <c r="N155" s="353" t="e">
        <f>#REF!</f>
        <v>#REF!</v>
      </c>
      <c r="O155" s="353" t="e">
        <f>#REF!</f>
        <v>#REF!</v>
      </c>
      <c r="P155" s="353" t="e">
        <f>#REF!</f>
        <v>#REF!</v>
      </c>
      <c r="Q155" s="353" t="e">
        <f>#REF!</f>
        <v>#REF!</v>
      </c>
      <c r="R155" s="353"/>
      <c r="S155" s="353"/>
      <c r="T155" s="353" t="e">
        <f>#REF!</f>
        <v>#REF!</v>
      </c>
      <c r="U155" s="353"/>
      <c r="V155" s="353"/>
      <c r="W155" s="353" t="e">
        <f>#REF!</f>
        <v>#REF!</v>
      </c>
      <c r="X155" s="353"/>
      <c r="Y155" s="353"/>
      <c r="Z155" s="353" t="e">
        <f>#REF!</f>
        <v>#REF!</v>
      </c>
      <c r="AA155" s="353"/>
      <c r="AB155" s="353"/>
      <c r="AC155" s="353" t="e">
        <f>#REF!</f>
        <v>#REF!</v>
      </c>
      <c r="AD155" s="353"/>
      <c r="AE155" s="353"/>
      <c r="AF155" s="353" t="e">
        <f>#REF!</f>
        <v>#REF!</v>
      </c>
      <c r="AG155" s="353"/>
      <c r="AH155" s="353"/>
      <c r="AI155" s="353" t="e">
        <f>#REF!</f>
        <v>#REF!</v>
      </c>
      <c r="AJ155" s="353"/>
      <c r="AK155" s="353"/>
      <c r="AL155" s="353" t="e">
        <f>#REF!</f>
        <v>#REF!</v>
      </c>
      <c r="AM155" s="353"/>
      <c r="AN155" s="353"/>
      <c r="AO155" s="344"/>
      <c r="AP155" s="344"/>
      <c r="AQ155" s="344"/>
      <c r="AR155" s="344"/>
      <c r="AS155" s="344"/>
      <c r="AT155" s="344"/>
      <c r="AU155" s="319"/>
      <c r="AV155" s="319"/>
      <c r="AW155" s="308"/>
      <c r="AX155" s="319"/>
      <c r="AY155" s="308"/>
      <c r="AZ155" s="342"/>
      <c r="BA155" s="308"/>
      <c r="BB155" s="360"/>
      <c r="BC155" s="319"/>
    </row>
    <row r="156" spans="1:55" s="280" customFormat="1" ht="21" hidden="1" customHeight="1" x14ac:dyDescent="0.25">
      <c r="A156" s="353" t="e">
        <f>#REF!</f>
        <v>#REF!</v>
      </c>
      <c r="B156" s="357" t="e">
        <f>#REF!</f>
        <v>#REF!</v>
      </c>
      <c r="C156" s="353" t="e">
        <f>#REF!</f>
        <v>#REF!</v>
      </c>
      <c r="D156" s="356" t="e">
        <f>#REF!</f>
        <v>#REF!</v>
      </c>
      <c r="E156" s="356" t="e">
        <f>#REF!</f>
        <v>#REF!</v>
      </c>
      <c r="F156" s="356" t="e">
        <f>#REF!</f>
        <v>#REF!</v>
      </c>
      <c r="G156" s="356" t="e">
        <f>#REF!</f>
        <v>#REF!</v>
      </c>
      <c r="H156" s="356" t="e">
        <f>#REF!</f>
        <v>#REF!</v>
      </c>
      <c r="I156" s="356" t="e">
        <f>#REF!</f>
        <v>#REF!</v>
      </c>
      <c r="J156" s="356" t="e">
        <f>#REF!</f>
        <v>#REF!</v>
      </c>
      <c r="K156" s="356" t="e">
        <f>#REF!</f>
        <v>#REF!</v>
      </c>
      <c r="L156" s="356" t="e">
        <f>#REF!</f>
        <v>#REF!</v>
      </c>
      <c r="M156" s="356" t="e">
        <f>#REF!</f>
        <v>#REF!</v>
      </c>
      <c r="N156" s="353" t="e">
        <f>#REF!</f>
        <v>#REF!</v>
      </c>
      <c r="O156" s="353" t="e">
        <f>#REF!</f>
        <v>#REF!</v>
      </c>
      <c r="P156" s="353" t="e">
        <f>#REF!</f>
        <v>#REF!</v>
      </c>
      <c r="Q156" s="353" t="e">
        <f>#REF!</f>
        <v>#REF!</v>
      </c>
      <c r="R156" s="353"/>
      <c r="S156" s="353"/>
      <c r="T156" s="353" t="e">
        <f>#REF!</f>
        <v>#REF!</v>
      </c>
      <c r="U156" s="353"/>
      <c r="V156" s="353"/>
      <c r="W156" s="353" t="e">
        <f>#REF!</f>
        <v>#REF!</v>
      </c>
      <c r="X156" s="353"/>
      <c r="Y156" s="353"/>
      <c r="Z156" s="353" t="e">
        <f>#REF!</f>
        <v>#REF!</v>
      </c>
      <c r="AA156" s="353"/>
      <c r="AB156" s="353"/>
      <c r="AC156" s="353" t="e">
        <f>#REF!</f>
        <v>#REF!</v>
      </c>
      <c r="AD156" s="353"/>
      <c r="AE156" s="353"/>
      <c r="AF156" s="353" t="e">
        <f>#REF!</f>
        <v>#REF!</v>
      </c>
      <c r="AG156" s="353"/>
      <c r="AH156" s="353"/>
      <c r="AI156" s="353" t="e">
        <f>#REF!</f>
        <v>#REF!</v>
      </c>
      <c r="AJ156" s="353"/>
      <c r="AK156" s="353"/>
      <c r="AL156" s="353" t="e">
        <f>#REF!</f>
        <v>#REF!</v>
      </c>
      <c r="AM156" s="353"/>
      <c r="AN156" s="353"/>
      <c r="AO156" s="344"/>
      <c r="AP156" s="344"/>
      <c r="AQ156" s="344"/>
      <c r="AR156" s="344"/>
      <c r="AS156" s="344"/>
      <c r="AT156" s="344"/>
      <c r="AU156" s="319"/>
      <c r="AV156" s="319"/>
      <c r="AW156" s="308"/>
      <c r="AX156" s="319"/>
      <c r="AY156" s="308"/>
      <c r="AZ156" s="342"/>
      <c r="BA156" s="308"/>
      <c r="BB156" s="360"/>
      <c r="BC156" s="319"/>
    </row>
    <row r="157" spans="1:55" s="280" customFormat="1" ht="21" hidden="1" customHeight="1" x14ac:dyDescent="0.25">
      <c r="A157" s="353" t="e">
        <f>#REF!</f>
        <v>#REF!</v>
      </c>
      <c r="B157" s="355" t="e">
        <f>#REF!</f>
        <v>#REF!</v>
      </c>
      <c r="C157" s="353" t="e">
        <f>#REF!</f>
        <v>#REF!</v>
      </c>
      <c r="D157" s="353" t="e">
        <f>#REF!</f>
        <v>#REF!</v>
      </c>
      <c r="E157" s="353" t="e">
        <f>#REF!</f>
        <v>#REF!</v>
      </c>
      <c r="F157" s="353" t="e">
        <f>#REF!</f>
        <v>#REF!</v>
      </c>
      <c r="G157" s="353" t="e">
        <f>#REF!</f>
        <v>#REF!</v>
      </c>
      <c r="H157" s="353" t="e">
        <f>#REF!</f>
        <v>#REF!</v>
      </c>
      <c r="I157" s="353" t="e">
        <f>#REF!</f>
        <v>#REF!</v>
      </c>
      <c r="J157" s="353" t="e">
        <f>#REF!</f>
        <v>#REF!</v>
      </c>
      <c r="K157" s="353" t="e">
        <f>#REF!</f>
        <v>#REF!</v>
      </c>
      <c r="L157" s="353" t="e">
        <f>#REF!</f>
        <v>#REF!</v>
      </c>
      <c r="M157" s="353" t="e">
        <f>#REF!</f>
        <v>#REF!</v>
      </c>
      <c r="N157" s="353" t="e">
        <f>#REF!</f>
        <v>#REF!</v>
      </c>
      <c r="O157" s="353" t="e">
        <f>#REF!</f>
        <v>#REF!</v>
      </c>
      <c r="P157" s="353" t="e">
        <f>#REF!</f>
        <v>#REF!</v>
      </c>
      <c r="Q157" s="353" t="e">
        <f>#REF!</f>
        <v>#REF!</v>
      </c>
      <c r="R157" s="353"/>
      <c r="S157" s="353"/>
      <c r="T157" s="353" t="e">
        <f>#REF!</f>
        <v>#REF!</v>
      </c>
      <c r="U157" s="353"/>
      <c r="V157" s="353"/>
      <c r="W157" s="353" t="e">
        <f>#REF!</f>
        <v>#REF!</v>
      </c>
      <c r="X157" s="353"/>
      <c r="Y157" s="353"/>
      <c r="Z157" s="353" t="e">
        <f>#REF!</f>
        <v>#REF!</v>
      </c>
      <c r="AA157" s="353"/>
      <c r="AB157" s="353"/>
      <c r="AC157" s="353" t="e">
        <f>#REF!</f>
        <v>#REF!</v>
      </c>
      <c r="AD157" s="353"/>
      <c r="AE157" s="353"/>
      <c r="AF157" s="353" t="e">
        <f>#REF!</f>
        <v>#REF!</v>
      </c>
      <c r="AG157" s="353"/>
      <c r="AH157" s="353"/>
      <c r="AI157" s="353" t="e">
        <f>#REF!</f>
        <v>#REF!</v>
      </c>
      <c r="AJ157" s="353"/>
      <c r="AK157" s="353"/>
      <c r="AL157" s="353" t="e">
        <f>#REF!</f>
        <v>#REF!</v>
      </c>
      <c r="AM157" s="353"/>
      <c r="AN157" s="353"/>
      <c r="AO157" s="353" t="e">
        <f>#REF!</f>
        <v>#REF!</v>
      </c>
      <c r="AP157" s="353" t="e">
        <f>#REF!</f>
        <v>#REF!</v>
      </c>
      <c r="AQ157" s="353" t="e">
        <f>#REF!</f>
        <v>#REF!</v>
      </c>
      <c r="AR157" s="353" t="e">
        <f>#REF!</f>
        <v>#REF!</v>
      </c>
      <c r="AS157" s="353" t="e">
        <f>#REF!</f>
        <v>#REF!</v>
      </c>
      <c r="AT157" s="353" t="e">
        <f>#REF!</f>
        <v>#REF!</v>
      </c>
      <c r="AU157" s="319"/>
      <c r="AV157" s="319"/>
      <c r="AW157" s="308"/>
      <c r="AX157" s="319"/>
      <c r="AY157" s="308"/>
      <c r="AZ157" s="342"/>
      <c r="BA157" s="308"/>
      <c r="BB157" s="360"/>
      <c r="BC157" s="319"/>
    </row>
    <row r="158" spans="1:55" s="280" customFormat="1" ht="39" hidden="1" customHeight="1" x14ac:dyDescent="0.25">
      <c r="A158" s="355" t="e">
        <f>#REF!</f>
        <v>#REF!</v>
      </c>
      <c r="B158" s="355" t="e">
        <f>#REF!</f>
        <v>#REF!</v>
      </c>
      <c r="C158" s="355" t="e">
        <f>#REF!</f>
        <v>#REF!</v>
      </c>
      <c r="D158" s="355" t="e">
        <f>#REF!</f>
        <v>#REF!</v>
      </c>
      <c r="E158" s="355" t="e">
        <f>#REF!</f>
        <v>#REF!</v>
      </c>
      <c r="F158" s="355" t="e">
        <f>#REF!</f>
        <v>#REF!</v>
      </c>
      <c r="G158" s="355" t="e">
        <f>#REF!</f>
        <v>#REF!</v>
      </c>
      <c r="H158" s="355" t="e">
        <f>#REF!</f>
        <v>#REF!</v>
      </c>
      <c r="I158" s="355" t="e">
        <f>#REF!</f>
        <v>#REF!</v>
      </c>
      <c r="J158" s="355" t="e">
        <f>#REF!</f>
        <v>#REF!</v>
      </c>
      <c r="K158" s="355" t="e">
        <f>#REF!</f>
        <v>#REF!</v>
      </c>
      <c r="L158" s="355" t="e">
        <f>#REF!</f>
        <v>#REF!</v>
      </c>
      <c r="M158" s="355" t="e">
        <f>#REF!</f>
        <v>#REF!</v>
      </c>
      <c r="N158" s="355" t="e">
        <f>#REF!</f>
        <v>#REF!</v>
      </c>
      <c r="O158" s="355" t="e">
        <f>#REF!</f>
        <v>#REF!</v>
      </c>
      <c r="P158" s="355" t="e">
        <f>#REF!</f>
        <v>#REF!</v>
      </c>
      <c r="Q158" s="355" t="e">
        <f>#REF!</f>
        <v>#REF!</v>
      </c>
      <c r="R158" s="355"/>
      <c r="S158" s="355"/>
      <c r="T158" s="355" t="e">
        <f>#REF!</f>
        <v>#REF!</v>
      </c>
      <c r="U158" s="355"/>
      <c r="V158" s="355"/>
      <c r="W158" s="355" t="e">
        <f>#REF!</f>
        <v>#REF!</v>
      </c>
      <c r="X158" s="355"/>
      <c r="Y158" s="355"/>
      <c r="Z158" s="355" t="e">
        <f>#REF!</f>
        <v>#REF!</v>
      </c>
      <c r="AA158" s="355"/>
      <c r="AB158" s="355"/>
      <c r="AC158" s="355" t="e">
        <f>#REF!</f>
        <v>#REF!</v>
      </c>
      <c r="AD158" s="355"/>
      <c r="AE158" s="355"/>
      <c r="AF158" s="355" t="e">
        <f>#REF!</f>
        <v>#REF!</v>
      </c>
      <c r="AG158" s="355"/>
      <c r="AH158" s="355"/>
      <c r="AI158" s="355" t="e">
        <f>#REF!</f>
        <v>#REF!</v>
      </c>
      <c r="AJ158" s="355"/>
      <c r="AK158" s="355"/>
      <c r="AL158" s="355" t="e">
        <f>#REF!</f>
        <v>#REF!</v>
      </c>
      <c r="AM158" s="355"/>
      <c r="AN158" s="355"/>
      <c r="AO158" s="344"/>
      <c r="AP158" s="344"/>
      <c r="AQ158" s="344"/>
      <c r="AR158" s="344"/>
      <c r="AS158" s="344"/>
      <c r="AT158" s="344"/>
      <c r="AU158" s="319"/>
      <c r="AV158" s="319"/>
      <c r="AW158" s="308"/>
      <c r="AX158" s="319"/>
      <c r="AY158" s="308"/>
      <c r="AZ158" s="342"/>
      <c r="BA158" s="308"/>
      <c r="BB158" s="360"/>
      <c r="BC158" s="319"/>
    </row>
    <row r="159" spans="1:55" s="280" customFormat="1" ht="49.5" hidden="1" customHeight="1" x14ac:dyDescent="0.25">
      <c r="A159" s="353" t="e">
        <f>#REF!</f>
        <v>#REF!</v>
      </c>
      <c r="B159" s="355" t="e">
        <f>#REF!</f>
        <v>#REF!</v>
      </c>
      <c r="C159" s="353" t="e">
        <f>#REF!</f>
        <v>#REF!</v>
      </c>
      <c r="D159" s="353" t="e">
        <f>#REF!</f>
        <v>#REF!</v>
      </c>
      <c r="E159" s="353" t="e">
        <f>#REF!</f>
        <v>#REF!</v>
      </c>
      <c r="F159" s="353" t="e">
        <f>#REF!</f>
        <v>#REF!</v>
      </c>
      <c r="G159" s="353" t="e">
        <f>#REF!</f>
        <v>#REF!</v>
      </c>
      <c r="H159" s="353" t="e">
        <f>#REF!</f>
        <v>#REF!</v>
      </c>
      <c r="I159" s="353" t="e">
        <f>#REF!</f>
        <v>#REF!</v>
      </c>
      <c r="J159" s="353" t="e">
        <f>#REF!</f>
        <v>#REF!</v>
      </c>
      <c r="K159" s="353" t="e">
        <f>#REF!</f>
        <v>#REF!</v>
      </c>
      <c r="L159" s="353" t="e">
        <f>#REF!</f>
        <v>#REF!</v>
      </c>
      <c r="M159" s="353" t="e">
        <f>#REF!</f>
        <v>#REF!</v>
      </c>
      <c r="N159" s="353" t="e">
        <f>#REF!</f>
        <v>#REF!</v>
      </c>
      <c r="O159" s="353" t="e">
        <f>#REF!</f>
        <v>#REF!</v>
      </c>
      <c r="P159" s="353" t="e">
        <f>#REF!</f>
        <v>#REF!</v>
      </c>
      <c r="Q159" s="353" t="e">
        <f>#REF!</f>
        <v>#REF!</v>
      </c>
      <c r="R159" s="353"/>
      <c r="S159" s="353"/>
      <c r="T159" s="353" t="e">
        <f>#REF!</f>
        <v>#REF!</v>
      </c>
      <c r="U159" s="353"/>
      <c r="V159" s="353"/>
      <c r="W159" s="353" t="e">
        <f>#REF!</f>
        <v>#REF!</v>
      </c>
      <c r="X159" s="353"/>
      <c r="Y159" s="353"/>
      <c r="Z159" s="353" t="e">
        <f>#REF!</f>
        <v>#REF!</v>
      </c>
      <c r="AA159" s="353"/>
      <c r="AB159" s="353"/>
      <c r="AC159" s="353" t="e">
        <f>#REF!</f>
        <v>#REF!</v>
      </c>
      <c r="AD159" s="353"/>
      <c r="AE159" s="353"/>
      <c r="AF159" s="353" t="e">
        <f>#REF!</f>
        <v>#REF!</v>
      </c>
      <c r="AG159" s="353"/>
      <c r="AH159" s="353"/>
      <c r="AI159" s="353" t="e">
        <f>#REF!</f>
        <v>#REF!</v>
      </c>
      <c r="AJ159" s="353"/>
      <c r="AK159" s="353"/>
      <c r="AL159" s="353" t="e">
        <f>#REF!</f>
        <v>#REF!</v>
      </c>
      <c r="AM159" s="353"/>
      <c r="AN159" s="353"/>
      <c r="AO159" s="344"/>
      <c r="AP159" s="344"/>
      <c r="AQ159" s="344"/>
      <c r="AR159" s="344"/>
      <c r="AS159" s="344"/>
      <c r="AT159" s="344"/>
      <c r="AU159" s="319"/>
      <c r="AV159" s="319"/>
      <c r="AW159" s="308"/>
      <c r="AX159" s="319"/>
      <c r="AY159" s="308"/>
      <c r="AZ159" s="342"/>
      <c r="BA159" s="308"/>
      <c r="BB159" s="360"/>
      <c r="BC159" s="319"/>
    </row>
    <row r="160" spans="1:55" s="280" customFormat="1" ht="21" hidden="1" customHeight="1" x14ac:dyDescent="0.25">
      <c r="A160" s="356" t="e">
        <f>#REF!</f>
        <v>#REF!</v>
      </c>
      <c r="B160" s="357" t="e">
        <f>#REF!</f>
        <v>#REF!</v>
      </c>
      <c r="C160" s="356" t="e">
        <f>#REF!</f>
        <v>#REF!</v>
      </c>
      <c r="D160" s="356" t="e">
        <f>#REF!</f>
        <v>#REF!</v>
      </c>
      <c r="E160" s="356" t="e">
        <f>#REF!</f>
        <v>#REF!</v>
      </c>
      <c r="F160" s="356" t="e">
        <f>#REF!</f>
        <v>#REF!</v>
      </c>
      <c r="G160" s="356" t="e">
        <f>#REF!</f>
        <v>#REF!</v>
      </c>
      <c r="H160" s="356" t="e">
        <f>#REF!</f>
        <v>#REF!</v>
      </c>
      <c r="I160" s="356" t="e">
        <f>#REF!</f>
        <v>#REF!</v>
      </c>
      <c r="J160" s="356" t="e">
        <f>#REF!</f>
        <v>#REF!</v>
      </c>
      <c r="K160" s="356" t="e">
        <f>#REF!</f>
        <v>#REF!</v>
      </c>
      <c r="L160" s="356" t="e">
        <f>#REF!</f>
        <v>#REF!</v>
      </c>
      <c r="M160" s="356" t="e">
        <f>#REF!</f>
        <v>#REF!</v>
      </c>
      <c r="N160" s="356" t="e">
        <f>#REF!</f>
        <v>#REF!</v>
      </c>
      <c r="O160" s="356" t="e">
        <f>#REF!</f>
        <v>#REF!</v>
      </c>
      <c r="P160" s="356" t="e">
        <f>#REF!</f>
        <v>#REF!</v>
      </c>
      <c r="Q160" s="356" t="e">
        <f>#REF!</f>
        <v>#REF!</v>
      </c>
      <c r="R160" s="356"/>
      <c r="S160" s="356"/>
      <c r="T160" s="356" t="e">
        <f>#REF!</f>
        <v>#REF!</v>
      </c>
      <c r="U160" s="356"/>
      <c r="V160" s="356"/>
      <c r="W160" s="356" t="e">
        <f>#REF!</f>
        <v>#REF!</v>
      </c>
      <c r="X160" s="356"/>
      <c r="Y160" s="356"/>
      <c r="Z160" s="356" t="e">
        <f>#REF!</f>
        <v>#REF!</v>
      </c>
      <c r="AA160" s="356"/>
      <c r="AB160" s="356"/>
      <c r="AC160" s="356" t="e">
        <f>#REF!</f>
        <v>#REF!</v>
      </c>
      <c r="AD160" s="356"/>
      <c r="AE160" s="356"/>
      <c r="AF160" s="356" t="e">
        <f>#REF!</f>
        <v>#REF!</v>
      </c>
      <c r="AG160" s="356"/>
      <c r="AH160" s="356"/>
      <c r="AI160" s="356" t="e">
        <f>#REF!</f>
        <v>#REF!</v>
      </c>
      <c r="AJ160" s="356"/>
      <c r="AK160" s="356"/>
      <c r="AL160" s="356"/>
      <c r="AM160" s="356"/>
      <c r="AN160" s="356"/>
      <c r="AO160" s="344"/>
      <c r="AP160" s="344"/>
      <c r="AQ160" s="344"/>
      <c r="AR160" s="344"/>
      <c r="AS160" s="344"/>
      <c r="AT160" s="344"/>
      <c r="AU160" s="319"/>
      <c r="AV160" s="319"/>
      <c r="AW160" s="308"/>
      <c r="AX160" s="319"/>
      <c r="AY160" s="308"/>
      <c r="AZ160" s="342"/>
      <c r="BA160" s="308"/>
      <c r="BB160" s="360"/>
      <c r="BC160" s="319"/>
    </row>
    <row r="161" spans="1:55" s="280" customFormat="1" ht="21" hidden="1" customHeight="1" x14ac:dyDescent="0.25">
      <c r="A161" s="356" t="e">
        <f>#REF!</f>
        <v>#REF!</v>
      </c>
      <c r="B161" s="357" t="e">
        <f>#REF!</f>
        <v>#REF!</v>
      </c>
      <c r="C161" s="356" t="e">
        <f>#REF!</f>
        <v>#REF!</v>
      </c>
      <c r="D161" s="356" t="e">
        <f>#REF!</f>
        <v>#REF!</v>
      </c>
      <c r="E161" s="356" t="e">
        <f>#REF!</f>
        <v>#REF!</v>
      </c>
      <c r="F161" s="356" t="e">
        <f>#REF!</f>
        <v>#REF!</v>
      </c>
      <c r="G161" s="356" t="e">
        <f>#REF!</f>
        <v>#REF!</v>
      </c>
      <c r="H161" s="356" t="e">
        <f>#REF!</f>
        <v>#REF!</v>
      </c>
      <c r="I161" s="356" t="e">
        <f>#REF!</f>
        <v>#REF!</v>
      </c>
      <c r="J161" s="356" t="e">
        <f>#REF!</f>
        <v>#REF!</v>
      </c>
      <c r="K161" s="356" t="e">
        <f>#REF!</f>
        <v>#REF!</v>
      </c>
      <c r="L161" s="356" t="e">
        <f>#REF!</f>
        <v>#REF!</v>
      </c>
      <c r="M161" s="356" t="e">
        <f>#REF!</f>
        <v>#REF!</v>
      </c>
      <c r="N161" s="356" t="e">
        <f>#REF!</f>
        <v>#REF!</v>
      </c>
      <c r="O161" s="356" t="e">
        <f>#REF!</f>
        <v>#REF!</v>
      </c>
      <c r="P161" s="356" t="e">
        <f>#REF!</f>
        <v>#REF!</v>
      </c>
      <c r="Q161" s="356" t="e">
        <f>#REF!</f>
        <v>#REF!</v>
      </c>
      <c r="R161" s="356"/>
      <c r="S161" s="356"/>
      <c r="T161" s="356" t="e">
        <f>#REF!</f>
        <v>#REF!</v>
      </c>
      <c r="U161" s="356"/>
      <c r="V161" s="356"/>
      <c r="W161" s="356" t="e">
        <f>#REF!</f>
        <v>#REF!</v>
      </c>
      <c r="X161" s="356"/>
      <c r="Y161" s="356"/>
      <c r="Z161" s="356" t="e">
        <f>#REF!</f>
        <v>#REF!</v>
      </c>
      <c r="AA161" s="356"/>
      <c r="AB161" s="356"/>
      <c r="AC161" s="356" t="e">
        <f>#REF!</f>
        <v>#REF!</v>
      </c>
      <c r="AD161" s="356"/>
      <c r="AE161" s="356"/>
      <c r="AF161" s="356" t="e">
        <f>#REF!</f>
        <v>#REF!</v>
      </c>
      <c r="AG161" s="356"/>
      <c r="AH161" s="356"/>
      <c r="AI161" s="356" t="e">
        <f>#REF!</f>
        <v>#REF!</v>
      </c>
      <c r="AJ161" s="356"/>
      <c r="AK161" s="356"/>
      <c r="AL161" s="356"/>
      <c r="AM161" s="356"/>
      <c r="AN161" s="356"/>
      <c r="AO161" s="344"/>
      <c r="AP161" s="344"/>
      <c r="AQ161" s="344"/>
      <c r="AR161" s="344"/>
      <c r="AS161" s="344"/>
      <c r="AT161" s="344"/>
      <c r="AU161" s="319"/>
      <c r="AV161" s="319"/>
      <c r="AW161" s="308"/>
      <c r="AX161" s="319"/>
      <c r="AY161" s="308"/>
      <c r="AZ161" s="342"/>
      <c r="BA161" s="308"/>
      <c r="BB161" s="360"/>
      <c r="BC161" s="319"/>
    </row>
    <row r="162" spans="1:55" s="280" customFormat="1" ht="21" hidden="1" customHeight="1" x14ac:dyDescent="0.25">
      <c r="A162" s="356" t="e">
        <f>#REF!</f>
        <v>#REF!</v>
      </c>
      <c r="B162" s="357" t="e">
        <f>#REF!</f>
        <v>#REF!</v>
      </c>
      <c r="C162" s="356" t="e">
        <f>#REF!</f>
        <v>#REF!</v>
      </c>
      <c r="D162" s="356" t="e">
        <f>#REF!</f>
        <v>#REF!</v>
      </c>
      <c r="E162" s="356" t="e">
        <f>#REF!</f>
        <v>#REF!</v>
      </c>
      <c r="F162" s="356" t="e">
        <f>#REF!</f>
        <v>#REF!</v>
      </c>
      <c r="G162" s="356" t="e">
        <f>#REF!</f>
        <v>#REF!</v>
      </c>
      <c r="H162" s="356" t="e">
        <f>#REF!</f>
        <v>#REF!</v>
      </c>
      <c r="I162" s="356" t="e">
        <f>#REF!</f>
        <v>#REF!</v>
      </c>
      <c r="J162" s="356" t="e">
        <f>#REF!</f>
        <v>#REF!</v>
      </c>
      <c r="K162" s="356" t="e">
        <f>#REF!</f>
        <v>#REF!</v>
      </c>
      <c r="L162" s="356" t="e">
        <f>#REF!</f>
        <v>#REF!</v>
      </c>
      <c r="M162" s="356" t="e">
        <f>#REF!</f>
        <v>#REF!</v>
      </c>
      <c r="N162" s="356" t="e">
        <f>#REF!</f>
        <v>#REF!</v>
      </c>
      <c r="O162" s="356" t="e">
        <f>#REF!</f>
        <v>#REF!</v>
      </c>
      <c r="P162" s="356" t="e">
        <f>#REF!</f>
        <v>#REF!</v>
      </c>
      <c r="Q162" s="356" t="e">
        <f>#REF!</f>
        <v>#REF!</v>
      </c>
      <c r="R162" s="356"/>
      <c r="S162" s="356"/>
      <c r="T162" s="356" t="e">
        <f>#REF!</f>
        <v>#REF!</v>
      </c>
      <c r="U162" s="356"/>
      <c r="V162" s="356"/>
      <c r="W162" s="356" t="e">
        <f>#REF!</f>
        <v>#REF!</v>
      </c>
      <c r="X162" s="356"/>
      <c r="Y162" s="356"/>
      <c r="Z162" s="356" t="e">
        <f>#REF!</f>
        <v>#REF!</v>
      </c>
      <c r="AA162" s="356"/>
      <c r="AB162" s="356"/>
      <c r="AC162" s="356" t="e">
        <f>#REF!</f>
        <v>#REF!</v>
      </c>
      <c r="AD162" s="356"/>
      <c r="AE162" s="356"/>
      <c r="AF162" s="356" t="e">
        <f>#REF!</f>
        <v>#REF!</v>
      </c>
      <c r="AG162" s="356"/>
      <c r="AH162" s="356"/>
      <c r="AI162" s="356" t="e">
        <f>#REF!</f>
        <v>#REF!</v>
      </c>
      <c r="AJ162" s="356"/>
      <c r="AK162" s="356"/>
      <c r="AL162" s="356"/>
      <c r="AM162" s="356"/>
      <c r="AN162" s="356"/>
      <c r="AO162" s="344"/>
      <c r="AP162" s="344"/>
      <c r="AQ162" s="344"/>
      <c r="AR162" s="344"/>
      <c r="AS162" s="344"/>
      <c r="AT162" s="344"/>
      <c r="AU162" s="319"/>
      <c r="AV162" s="319"/>
      <c r="AW162" s="308"/>
      <c r="AX162" s="319"/>
      <c r="AY162" s="308"/>
      <c r="AZ162" s="342"/>
      <c r="BA162" s="308"/>
      <c r="BB162" s="360"/>
      <c r="BC162" s="319"/>
    </row>
    <row r="163" spans="1:55" s="280" customFormat="1" ht="52.5" hidden="1" customHeight="1" x14ac:dyDescent="0.25">
      <c r="A163" s="356" t="e">
        <f>#REF!</f>
        <v>#REF!</v>
      </c>
      <c r="B163" s="357" t="e">
        <f>#REF!</f>
        <v>#REF!</v>
      </c>
      <c r="C163" s="356" t="e">
        <f>#REF!</f>
        <v>#REF!</v>
      </c>
      <c r="D163" s="356" t="e">
        <f>#REF!</f>
        <v>#REF!</v>
      </c>
      <c r="E163" s="356" t="e">
        <f>#REF!</f>
        <v>#REF!</v>
      </c>
      <c r="F163" s="356" t="e">
        <f>#REF!</f>
        <v>#REF!</v>
      </c>
      <c r="G163" s="356" t="e">
        <f>#REF!</f>
        <v>#REF!</v>
      </c>
      <c r="H163" s="356" t="e">
        <f>#REF!</f>
        <v>#REF!</v>
      </c>
      <c r="I163" s="356" t="e">
        <f>#REF!</f>
        <v>#REF!</v>
      </c>
      <c r="J163" s="356" t="e">
        <f>#REF!</f>
        <v>#REF!</v>
      </c>
      <c r="K163" s="356" t="e">
        <f>#REF!</f>
        <v>#REF!</v>
      </c>
      <c r="L163" s="356" t="e">
        <f>#REF!</f>
        <v>#REF!</v>
      </c>
      <c r="M163" s="356" t="e">
        <f>#REF!</f>
        <v>#REF!</v>
      </c>
      <c r="N163" s="356" t="e">
        <f>#REF!</f>
        <v>#REF!</v>
      </c>
      <c r="O163" s="356" t="e">
        <f>#REF!</f>
        <v>#REF!</v>
      </c>
      <c r="P163" s="356" t="e">
        <f>#REF!</f>
        <v>#REF!</v>
      </c>
      <c r="Q163" s="356" t="e">
        <f>#REF!</f>
        <v>#REF!</v>
      </c>
      <c r="R163" s="356"/>
      <c r="S163" s="356"/>
      <c r="T163" s="356" t="e">
        <f>#REF!</f>
        <v>#REF!</v>
      </c>
      <c r="U163" s="356"/>
      <c r="V163" s="356"/>
      <c r="W163" s="356" t="e">
        <f>#REF!</f>
        <v>#REF!</v>
      </c>
      <c r="X163" s="356"/>
      <c r="Y163" s="356"/>
      <c r="Z163" s="356" t="e">
        <f>#REF!</f>
        <v>#REF!</v>
      </c>
      <c r="AA163" s="356"/>
      <c r="AB163" s="356"/>
      <c r="AC163" s="356" t="e">
        <f>#REF!</f>
        <v>#REF!</v>
      </c>
      <c r="AD163" s="356"/>
      <c r="AE163" s="356"/>
      <c r="AF163" s="356" t="e">
        <f>#REF!</f>
        <v>#REF!</v>
      </c>
      <c r="AG163" s="356"/>
      <c r="AH163" s="356"/>
      <c r="AI163" s="356" t="e">
        <f>#REF!</f>
        <v>#REF!</v>
      </c>
      <c r="AJ163" s="356"/>
      <c r="AK163" s="356"/>
      <c r="AL163" s="356" t="e">
        <f>#REF!</f>
        <v>#REF!</v>
      </c>
      <c r="AM163" s="356"/>
      <c r="AN163" s="356"/>
      <c r="AO163" s="344"/>
      <c r="AP163" s="344"/>
      <c r="AQ163" s="344"/>
      <c r="AR163" s="344"/>
      <c r="AS163" s="344"/>
      <c r="AT163" s="344"/>
      <c r="AU163" s="319"/>
      <c r="AV163" s="319"/>
      <c r="AW163" s="308"/>
      <c r="AX163" s="319"/>
      <c r="AY163" s="308"/>
      <c r="AZ163" s="342"/>
      <c r="BA163" s="308"/>
      <c r="BB163" s="360"/>
      <c r="BC163" s="319"/>
    </row>
    <row r="164" spans="1:55" s="279" customFormat="1" ht="21" hidden="1" customHeight="1" x14ac:dyDescent="0.25">
      <c r="A164" s="353" t="s">
        <v>51</v>
      </c>
      <c r="B164" s="361" t="str">
        <f>B545</f>
        <v>HUYỆN ĐIỆN BIÊN ĐÔNG</v>
      </c>
      <c r="C164" s="349"/>
      <c r="D164" s="350">
        <f>D545</f>
        <v>173202</v>
      </c>
      <c r="E164" s="350">
        <f t="shared" ref="E164:M164" si="87">E545</f>
        <v>173202</v>
      </c>
      <c r="F164" s="350">
        <f t="shared" si="87"/>
        <v>0</v>
      </c>
      <c r="G164" s="350">
        <f t="shared" si="87"/>
        <v>0</v>
      </c>
      <c r="H164" s="350">
        <f t="shared" si="87"/>
        <v>173202</v>
      </c>
      <c r="I164" s="350">
        <f t="shared" si="87"/>
        <v>173202</v>
      </c>
      <c r="J164" s="350">
        <f t="shared" si="87"/>
        <v>0</v>
      </c>
      <c r="K164" s="350">
        <f t="shared" si="87"/>
        <v>160202</v>
      </c>
      <c r="L164" s="350">
        <f t="shared" si="87"/>
        <v>160202</v>
      </c>
      <c r="M164" s="350">
        <f t="shared" si="87"/>
        <v>0</v>
      </c>
      <c r="N164" s="350">
        <f>N545</f>
        <v>13000</v>
      </c>
      <c r="O164" s="350">
        <f t="shared" ref="O164:AT164" si="88">O545</f>
        <v>13000</v>
      </c>
      <c r="P164" s="350">
        <f t="shared" si="88"/>
        <v>0</v>
      </c>
      <c r="Q164" s="350">
        <f t="shared" si="88"/>
        <v>71502</v>
      </c>
      <c r="R164" s="350"/>
      <c r="S164" s="350"/>
      <c r="T164" s="350">
        <f t="shared" si="88"/>
        <v>0</v>
      </c>
      <c r="U164" s="350"/>
      <c r="V164" s="350"/>
      <c r="W164" s="350" t="e">
        <f t="shared" si="88"/>
        <v>#REF!</v>
      </c>
      <c r="X164" s="350"/>
      <c r="Y164" s="350"/>
      <c r="Z164" s="350" t="e">
        <f t="shared" si="88"/>
        <v>#REF!</v>
      </c>
      <c r="AA164" s="350"/>
      <c r="AB164" s="350"/>
      <c r="AC164" s="350" t="e">
        <f t="shared" si="88"/>
        <v>#REF!</v>
      </c>
      <c r="AD164" s="350"/>
      <c r="AE164" s="350"/>
      <c r="AF164" s="350" t="e">
        <f t="shared" si="88"/>
        <v>#REF!</v>
      </c>
      <c r="AG164" s="350"/>
      <c r="AH164" s="350"/>
      <c r="AI164" s="350" t="e">
        <f t="shared" si="88"/>
        <v>#REF!</v>
      </c>
      <c r="AJ164" s="350"/>
      <c r="AK164" s="350"/>
      <c r="AL164" s="350" t="e">
        <f t="shared" si="88"/>
        <v>#REF!</v>
      </c>
      <c r="AM164" s="350"/>
      <c r="AN164" s="350"/>
      <c r="AO164" s="350" t="e">
        <f t="shared" si="88"/>
        <v>#REF!</v>
      </c>
      <c r="AP164" s="350" t="e">
        <f t="shared" si="88"/>
        <v>#REF!</v>
      </c>
      <c r="AQ164" s="350" t="e">
        <f t="shared" si="88"/>
        <v>#REF!</v>
      </c>
      <c r="AR164" s="350" t="e">
        <f t="shared" si="88"/>
        <v>#REF!</v>
      </c>
      <c r="AS164" s="350" t="e">
        <f t="shared" si="88"/>
        <v>#REF!</v>
      </c>
      <c r="AT164" s="350" t="e">
        <f t="shared" si="88"/>
        <v>#REF!</v>
      </c>
      <c r="AU164" s="349"/>
      <c r="AV164" s="349"/>
      <c r="AW164" s="322"/>
      <c r="AX164" s="349"/>
      <c r="AY164" s="322"/>
      <c r="AZ164" s="322"/>
      <c r="BA164" s="322"/>
      <c r="BB164" s="349"/>
      <c r="BC164" s="349"/>
    </row>
    <row r="165" spans="1:55" s="280" customFormat="1" ht="33.75" hidden="1" customHeight="1" x14ac:dyDescent="0.25">
      <c r="A165" s="337" t="s">
        <v>79</v>
      </c>
      <c r="B165" s="347" t="s">
        <v>865</v>
      </c>
      <c r="C165" s="319"/>
      <c r="D165" s="350" t="e">
        <f>D175+D186+D194+D199+D204</f>
        <v>#REF!</v>
      </c>
      <c r="E165" s="350" t="e">
        <f t="shared" ref="E165:M165" si="89">E175+E186+E194+E199+E204</f>
        <v>#REF!</v>
      </c>
      <c r="F165" s="350" t="e">
        <f t="shared" si="89"/>
        <v>#REF!</v>
      </c>
      <c r="G165" s="350" t="e">
        <f t="shared" si="89"/>
        <v>#REF!</v>
      </c>
      <c r="H165" s="350" t="e">
        <f t="shared" si="89"/>
        <v>#REF!</v>
      </c>
      <c r="I165" s="350" t="e">
        <f t="shared" si="89"/>
        <v>#REF!</v>
      </c>
      <c r="J165" s="350" t="e">
        <f t="shared" si="89"/>
        <v>#REF!</v>
      </c>
      <c r="K165" s="350" t="e">
        <f t="shared" si="89"/>
        <v>#REF!</v>
      </c>
      <c r="L165" s="350" t="e">
        <f t="shared" si="89"/>
        <v>#REF!</v>
      </c>
      <c r="M165" s="350" t="e">
        <f t="shared" si="89"/>
        <v>#REF!</v>
      </c>
      <c r="N165" s="350" t="e">
        <f>N175+N186+N194+N199+N204</f>
        <v>#REF!</v>
      </c>
      <c r="O165" s="350" t="e">
        <f t="shared" ref="O165:AT165" si="90">O175+O186+O194+O199+O204</f>
        <v>#REF!</v>
      </c>
      <c r="P165" s="350" t="e">
        <f t="shared" si="90"/>
        <v>#REF!</v>
      </c>
      <c r="Q165" s="350" t="e">
        <f t="shared" si="90"/>
        <v>#REF!</v>
      </c>
      <c r="R165" s="350"/>
      <c r="S165" s="350"/>
      <c r="T165" s="350" t="e">
        <f t="shared" si="90"/>
        <v>#REF!</v>
      </c>
      <c r="U165" s="350"/>
      <c r="V165" s="350"/>
      <c r="W165" s="350" t="e">
        <f t="shared" si="90"/>
        <v>#REF!</v>
      </c>
      <c r="X165" s="350"/>
      <c r="Y165" s="350"/>
      <c r="Z165" s="350" t="e">
        <f t="shared" si="90"/>
        <v>#REF!</v>
      </c>
      <c r="AA165" s="350"/>
      <c r="AB165" s="350"/>
      <c r="AC165" s="350" t="e">
        <f t="shared" si="90"/>
        <v>#REF!</v>
      </c>
      <c r="AD165" s="350"/>
      <c r="AE165" s="350"/>
      <c r="AF165" s="350" t="e">
        <f t="shared" si="90"/>
        <v>#REF!</v>
      </c>
      <c r="AG165" s="350"/>
      <c r="AH165" s="350"/>
      <c r="AI165" s="350" t="e">
        <f t="shared" si="90"/>
        <v>#REF!</v>
      </c>
      <c r="AJ165" s="350"/>
      <c r="AK165" s="350"/>
      <c r="AL165" s="350" t="e">
        <f t="shared" si="90"/>
        <v>#REF!</v>
      </c>
      <c r="AM165" s="350"/>
      <c r="AN165" s="350"/>
      <c r="AO165" s="350" t="e">
        <f t="shared" si="90"/>
        <v>#REF!</v>
      </c>
      <c r="AP165" s="350" t="e">
        <f t="shared" si="90"/>
        <v>#REF!</v>
      </c>
      <c r="AQ165" s="350" t="e">
        <f t="shared" si="90"/>
        <v>#REF!</v>
      </c>
      <c r="AR165" s="350" t="e">
        <f t="shared" si="90"/>
        <v>#REF!</v>
      </c>
      <c r="AS165" s="350" t="e">
        <f t="shared" si="90"/>
        <v>#REF!</v>
      </c>
      <c r="AT165" s="350" t="e">
        <f t="shared" si="90"/>
        <v>#REF!</v>
      </c>
      <c r="AU165" s="319"/>
      <c r="AV165" s="319"/>
      <c r="AW165" s="308"/>
      <c r="AX165" s="319"/>
      <c r="AY165" s="308"/>
      <c r="AZ165" s="308"/>
      <c r="BA165" s="308"/>
      <c r="BB165" s="319"/>
      <c r="BC165" s="319"/>
    </row>
    <row r="166" spans="1:55" s="280" customFormat="1" ht="33.75" hidden="1" customHeight="1" x14ac:dyDescent="0.25">
      <c r="A166" s="330">
        <v>1</v>
      </c>
      <c r="B166" s="352" t="s">
        <v>853</v>
      </c>
      <c r="C166" s="319"/>
      <c r="D166" s="344" t="e">
        <f>D176+D187+D196+D208</f>
        <v>#REF!</v>
      </c>
      <c r="E166" s="344" t="e">
        <f t="shared" ref="E166:M166" si="91">E176+E187+E196+E208</f>
        <v>#REF!</v>
      </c>
      <c r="F166" s="344" t="e">
        <f t="shared" si="91"/>
        <v>#REF!</v>
      </c>
      <c r="G166" s="344" t="e">
        <f t="shared" si="91"/>
        <v>#REF!</v>
      </c>
      <c r="H166" s="344" t="e">
        <f t="shared" si="91"/>
        <v>#REF!</v>
      </c>
      <c r="I166" s="344" t="e">
        <f t="shared" si="91"/>
        <v>#REF!</v>
      </c>
      <c r="J166" s="344" t="e">
        <f t="shared" si="91"/>
        <v>#REF!</v>
      </c>
      <c r="K166" s="344" t="e">
        <f t="shared" si="91"/>
        <v>#REF!</v>
      </c>
      <c r="L166" s="344" t="e">
        <f t="shared" si="91"/>
        <v>#REF!</v>
      </c>
      <c r="M166" s="344" t="e">
        <f t="shared" si="91"/>
        <v>#REF!</v>
      </c>
      <c r="N166" s="344" t="e">
        <f>N176+N187+N196+N208</f>
        <v>#REF!</v>
      </c>
      <c r="O166" s="344" t="e">
        <f t="shared" ref="O166:AI166" si="92">O176+O187+O196+O208</f>
        <v>#REF!</v>
      </c>
      <c r="P166" s="344" t="e">
        <f t="shared" si="92"/>
        <v>#REF!</v>
      </c>
      <c r="Q166" s="344" t="e">
        <f t="shared" si="92"/>
        <v>#REF!</v>
      </c>
      <c r="R166" s="344"/>
      <c r="S166" s="344"/>
      <c r="T166" s="344" t="e">
        <f t="shared" si="92"/>
        <v>#REF!</v>
      </c>
      <c r="U166" s="344"/>
      <c r="V166" s="344"/>
      <c r="W166" s="344" t="e">
        <f t="shared" si="92"/>
        <v>#REF!</v>
      </c>
      <c r="X166" s="344"/>
      <c r="Y166" s="344"/>
      <c r="Z166" s="344" t="e">
        <f t="shared" si="92"/>
        <v>#REF!</v>
      </c>
      <c r="AA166" s="344"/>
      <c r="AB166" s="344"/>
      <c r="AC166" s="344" t="e">
        <f t="shared" si="92"/>
        <v>#REF!</v>
      </c>
      <c r="AD166" s="344"/>
      <c r="AE166" s="344"/>
      <c r="AF166" s="344" t="e">
        <f t="shared" si="92"/>
        <v>#REF!</v>
      </c>
      <c r="AG166" s="344"/>
      <c r="AH166" s="344"/>
      <c r="AI166" s="344" t="e">
        <f t="shared" si="92"/>
        <v>#REF!</v>
      </c>
      <c r="AJ166" s="344"/>
      <c r="AK166" s="344"/>
      <c r="AL166" s="344"/>
      <c r="AM166" s="344"/>
      <c r="AN166" s="344"/>
      <c r="AO166" s="344"/>
      <c r="AP166" s="344"/>
      <c r="AQ166" s="344"/>
      <c r="AR166" s="344"/>
      <c r="AS166" s="344"/>
      <c r="AT166" s="344"/>
      <c r="AU166" s="319"/>
      <c r="AV166" s="319"/>
      <c r="AW166" s="308"/>
      <c r="AX166" s="319"/>
      <c r="AY166" s="308"/>
      <c r="AZ166" s="308"/>
      <c r="BA166" s="308"/>
      <c r="BB166" s="319"/>
      <c r="BC166" s="319"/>
    </row>
    <row r="167" spans="1:55" s="280" customFormat="1" ht="33.75" hidden="1" customHeight="1" x14ac:dyDescent="0.25">
      <c r="A167" s="330">
        <v>2</v>
      </c>
      <c r="B167" s="352" t="s">
        <v>854</v>
      </c>
      <c r="C167" s="319"/>
      <c r="D167" s="344" t="e">
        <f>D177+D200+D205</f>
        <v>#REF!</v>
      </c>
      <c r="E167" s="344" t="e">
        <f t="shared" ref="E167:M167" si="93">E177+E200+E205</f>
        <v>#REF!</v>
      </c>
      <c r="F167" s="344" t="e">
        <f t="shared" si="93"/>
        <v>#REF!</v>
      </c>
      <c r="G167" s="344" t="e">
        <f t="shared" si="93"/>
        <v>#REF!</v>
      </c>
      <c r="H167" s="344" t="e">
        <f t="shared" si="93"/>
        <v>#REF!</v>
      </c>
      <c r="I167" s="344" t="e">
        <f t="shared" si="93"/>
        <v>#REF!</v>
      </c>
      <c r="J167" s="344" t="e">
        <f t="shared" si="93"/>
        <v>#REF!</v>
      </c>
      <c r="K167" s="344" t="e">
        <f t="shared" si="93"/>
        <v>#REF!</v>
      </c>
      <c r="L167" s="344" t="e">
        <f t="shared" si="93"/>
        <v>#REF!</v>
      </c>
      <c r="M167" s="344" t="e">
        <f t="shared" si="93"/>
        <v>#REF!</v>
      </c>
      <c r="N167" s="344" t="e">
        <f>N177+N200+N205</f>
        <v>#REF!</v>
      </c>
      <c r="O167" s="344" t="e">
        <f t="shared" ref="O167:AI167" si="94">O177+O200+O205</f>
        <v>#REF!</v>
      </c>
      <c r="P167" s="344" t="e">
        <f t="shared" si="94"/>
        <v>#REF!</v>
      </c>
      <c r="Q167" s="344" t="e">
        <f t="shared" si="94"/>
        <v>#REF!</v>
      </c>
      <c r="R167" s="344"/>
      <c r="S167" s="344"/>
      <c r="T167" s="344" t="e">
        <f t="shared" si="94"/>
        <v>#REF!</v>
      </c>
      <c r="U167" s="344"/>
      <c r="V167" s="344"/>
      <c r="W167" s="344" t="e">
        <f t="shared" si="94"/>
        <v>#REF!</v>
      </c>
      <c r="X167" s="344"/>
      <c r="Y167" s="344"/>
      <c r="Z167" s="344" t="e">
        <f t="shared" si="94"/>
        <v>#REF!</v>
      </c>
      <c r="AA167" s="344"/>
      <c r="AB167" s="344"/>
      <c r="AC167" s="344" t="e">
        <f t="shared" si="94"/>
        <v>#REF!</v>
      </c>
      <c r="AD167" s="344"/>
      <c r="AE167" s="344"/>
      <c r="AF167" s="344" t="e">
        <f t="shared" si="94"/>
        <v>#REF!</v>
      </c>
      <c r="AG167" s="344"/>
      <c r="AH167" s="344"/>
      <c r="AI167" s="344" t="e">
        <f t="shared" si="94"/>
        <v>#REF!</v>
      </c>
      <c r="AJ167" s="344"/>
      <c r="AK167" s="344"/>
      <c r="AL167" s="344"/>
      <c r="AM167" s="344"/>
      <c r="AN167" s="344"/>
      <c r="AO167" s="344"/>
      <c r="AP167" s="344"/>
      <c r="AQ167" s="344"/>
      <c r="AR167" s="344"/>
      <c r="AS167" s="344"/>
      <c r="AT167" s="344"/>
      <c r="AU167" s="319"/>
      <c r="AV167" s="319"/>
      <c r="AW167" s="308"/>
      <c r="AX167" s="319"/>
      <c r="AY167" s="308"/>
      <c r="AZ167" s="308"/>
      <c r="BA167" s="308"/>
      <c r="BB167" s="319"/>
      <c r="BC167" s="319"/>
    </row>
    <row r="168" spans="1:55" s="280" customFormat="1" ht="33.75" hidden="1" customHeight="1" x14ac:dyDescent="0.25">
      <c r="A168" s="330">
        <v>3</v>
      </c>
      <c r="B168" s="352" t="s">
        <v>855</v>
      </c>
      <c r="C168" s="319"/>
      <c r="D168" s="344" t="e">
        <f>D178+D201+D207</f>
        <v>#REF!</v>
      </c>
      <c r="E168" s="344" t="e">
        <f t="shared" ref="E168:M168" si="95">E178+E201+E207</f>
        <v>#REF!</v>
      </c>
      <c r="F168" s="344" t="e">
        <f t="shared" si="95"/>
        <v>#REF!</v>
      </c>
      <c r="G168" s="344" t="e">
        <f t="shared" si="95"/>
        <v>#REF!</v>
      </c>
      <c r="H168" s="344" t="e">
        <f t="shared" si="95"/>
        <v>#REF!</v>
      </c>
      <c r="I168" s="344" t="e">
        <f t="shared" si="95"/>
        <v>#REF!</v>
      </c>
      <c r="J168" s="344" t="e">
        <f t="shared" si="95"/>
        <v>#REF!</v>
      </c>
      <c r="K168" s="344" t="e">
        <f t="shared" si="95"/>
        <v>#REF!</v>
      </c>
      <c r="L168" s="344" t="e">
        <f t="shared" si="95"/>
        <v>#REF!</v>
      </c>
      <c r="M168" s="344" t="e">
        <f t="shared" si="95"/>
        <v>#REF!</v>
      </c>
      <c r="N168" s="344" t="e">
        <f>N178+N201+N207</f>
        <v>#REF!</v>
      </c>
      <c r="O168" s="344" t="e">
        <f t="shared" ref="O168:AI168" si="96">O178+O201+O207</f>
        <v>#REF!</v>
      </c>
      <c r="P168" s="344" t="e">
        <f t="shared" si="96"/>
        <v>#REF!</v>
      </c>
      <c r="Q168" s="344" t="e">
        <f t="shared" si="96"/>
        <v>#REF!</v>
      </c>
      <c r="R168" s="344"/>
      <c r="S168" s="344"/>
      <c r="T168" s="344" t="e">
        <f t="shared" si="96"/>
        <v>#REF!</v>
      </c>
      <c r="U168" s="344"/>
      <c r="V168" s="344"/>
      <c r="W168" s="344" t="e">
        <f t="shared" si="96"/>
        <v>#REF!</v>
      </c>
      <c r="X168" s="344"/>
      <c r="Y168" s="344"/>
      <c r="Z168" s="344" t="e">
        <f t="shared" si="96"/>
        <v>#REF!</v>
      </c>
      <c r="AA168" s="344"/>
      <c r="AB168" s="344"/>
      <c r="AC168" s="344" t="e">
        <f t="shared" si="96"/>
        <v>#REF!</v>
      </c>
      <c r="AD168" s="344"/>
      <c r="AE168" s="344"/>
      <c r="AF168" s="344" t="e">
        <f t="shared" si="96"/>
        <v>#REF!</v>
      </c>
      <c r="AG168" s="344"/>
      <c r="AH168" s="344"/>
      <c r="AI168" s="344" t="e">
        <f t="shared" si="96"/>
        <v>#REF!</v>
      </c>
      <c r="AJ168" s="344"/>
      <c r="AK168" s="344"/>
      <c r="AL168" s="344"/>
      <c r="AM168" s="344"/>
      <c r="AN168" s="344"/>
      <c r="AO168" s="344"/>
      <c r="AP168" s="344"/>
      <c r="AQ168" s="344"/>
      <c r="AR168" s="344"/>
      <c r="AS168" s="344"/>
      <c r="AT168" s="344"/>
      <c r="AU168" s="319"/>
      <c r="AV168" s="319"/>
      <c r="AW168" s="308"/>
      <c r="AX168" s="319"/>
      <c r="AY168" s="308"/>
      <c r="AZ168" s="308"/>
      <c r="BA168" s="308"/>
      <c r="BB168" s="319"/>
      <c r="BC168" s="319"/>
    </row>
    <row r="169" spans="1:55" s="280" customFormat="1" ht="33.75" hidden="1" customHeight="1" x14ac:dyDescent="0.25">
      <c r="A169" s="330">
        <v>4</v>
      </c>
      <c r="B169" s="352" t="s">
        <v>856</v>
      </c>
      <c r="C169" s="319"/>
      <c r="D169" s="344" t="e">
        <f>D179+D188+D206</f>
        <v>#REF!</v>
      </c>
      <c r="E169" s="344" t="e">
        <f t="shared" ref="E169:M169" si="97">E179+E188+E206</f>
        <v>#REF!</v>
      </c>
      <c r="F169" s="344" t="e">
        <f t="shared" si="97"/>
        <v>#REF!</v>
      </c>
      <c r="G169" s="344" t="e">
        <f t="shared" si="97"/>
        <v>#REF!</v>
      </c>
      <c r="H169" s="344" t="e">
        <f t="shared" si="97"/>
        <v>#REF!</v>
      </c>
      <c r="I169" s="344" t="e">
        <f t="shared" si="97"/>
        <v>#REF!</v>
      </c>
      <c r="J169" s="344" t="e">
        <f t="shared" si="97"/>
        <v>#REF!</v>
      </c>
      <c r="K169" s="344" t="e">
        <f t="shared" si="97"/>
        <v>#REF!</v>
      </c>
      <c r="L169" s="344" t="e">
        <f t="shared" si="97"/>
        <v>#REF!</v>
      </c>
      <c r="M169" s="344" t="e">
        <f t="shared" si="97"/>
        <v>#REF!</v>
      </c>
      <c r="N169" s="344" t="e">
        <f>N179+N188+N206</f>
        <v>#REF!</v>
      </c>
      <c r="O169" s="344" t="e">
        <f t="shared" ref="O169:AI169" si="98">O179+O188+O206</f>
        <v>#REF!</v>
      </c>
      <c r="P169" s="344" t="e">
        <f t="shared" si="98"/>
        <v>#REF!</v>
      </c>
      <c r="Q169" s="344" t="e">
        <f t="shared" si="98"/>
        <v>#REF!</v>
      </c>
      <c r="R169" s="344"/>
      <c r="S169" s="344"/>
      <c r="T169" s="344" t="e">
        <f t="shared" si="98"/>
        <v>#REF!</v>
      </c>
      <c r="U169" s="344"/>
      <c r="V169" s="344"/>
      <c r="W169" s="344" t="e">
        <f t="shared" si="98"/>
        <v>#REF!</v>
      </c>
      <c r="X169" s="344"/>
      <c r="Y169" s="344"/>
      <c r="Z169" s="344" t="e">
        <f t="shared" si="98"/>
        <v>#REF!</v>
      </c>
      <c r="AA169" s="344"/>
      <c r="AB169" s="344"/>
      <c r="AC169" s="344" t="e">
        <f t="shared" si="98"/>
        <v>#REF!</v>
      </c>
      <c r="AD169" s="344"/>
      <c r="AE169" s="344"/>
      <c r="AF169" s="344" t="e">
        <f t="shared" si="98"/>
        <v>#REF!</v>
      </c>
      <c r="AG169" s="344"/>
      <c r="AH169" s="344"/>
      <c r="AI169" s="344" t="e">
        <f t="shared" si="98"/>
        <v>#REF!</v>
      </c>
      <c r="AJ169" s="344"/>
      <c r="AK169" s="344"/>
      <c r="AL169" s="344"/>
      <c r="AM169" s="344"/>
      <c r="AN169" s="344"/>
      <c r="AO169" s="344"/>
      <c r="AP169" s="344"/>
      <c r="AQ169" s="344"/>
      <c r="AR169" s="344"/>
      <c r="AS169" s="344"/>
      <c r="AT169" s="344"/>
      <c r="AU169" s="319"/>
      <c r="AV169" s="319"/>
      <c r="AW169" s="308"/>
      <c r="AX169" s="319"/>
      <c r="AY169" s="308"/>
      <c r="AZ169" s="308"/>
      <c r="BA169" s="308"/>
      <c r="BB169" s="319"/>
      <c r="BC169" s="319"/>
    </row>
    <row r="170" spans="1:55" s="280" customFormat="1" ht="21" hidden="1" customHeight="1" x14ac:dyDescent="0.25">
      <c r="A170" s="330">
        <v>5</v>
      </c>
      <c r="B170" s="362" t="s">
        <v>857</v>
      </c>
      <c r="C170" s="319"/>
      <c r="D170" s="344" t="e">
        <f>D195+D209</f>
        <v>#REF!</v>
      </c>
      <c r="E170" s="344" t="e">
        <f t="shared" ref="E170:M170" si="99">E195+E209</f>
        <v>#REF!</v>
      </c>
      <c r="F170" s="344" t="e">
        <f t="shared" si="99"/>
        <v>#REF!</v>
      </c>
      <c r="G170" s="344" t="e">
        <f t="shared" si="99"/>
        <v>#REF!</v>
      </c>
      <c r="H170" s="344" t="e">
        <f t="shared" si="99"/>
        <v>#REF!</v>
      </c>
      <c r="I170" s="344" t="e">
        <f t="shared" si="99"/>
        <v>#REF!</v>
      </c>
      <c r="J170" s="344" t="e">
        <f t="shared" si="99"/>
        <v>#REF!</v>
      </c>
      <c r="K170" s="344" t="e">
        <f t="shared" si="99"/>
        <v>#REF!</v>
      </c>
      <c r="L170" s="344" t="e">
        <f t="shared" si="99"/>
        <v>#REF!</v>
      </c>
      <c r="M170" s="344" t="e">
        <f t="shared" si="99"/>
        <v>#REF!</v>
      </c>
      <c r="N170" s="344" t="e">
        <f>N195+N209</f>
        <v>#REF!</v>
      </c>
      <c r="O170" s="344" t="e">
        <f t="shared" ref="O170:AT170" si="100">O195+O209</f>
        <v>#REF!</v>
      </c>
      <c r="P170" s="344" t="e">
        <f t="shared" si="100"/>
        <v>#REF!</v>
      </c>
      <c r="Q170" s="344" t="e">
        <f t="shared" si="100"/>
        <v>#REF!</v>
      </c>
      <c r="R170" s="344"/>
      <c r="S170" s="344"/>
      <c r="T170" s="344" t="e">
        <f t="shared" si="100"/>
        <v>#REF!</v>
      </c>
      <c r="U170" s="344"/>
      <c r="V170" s="344"/>
      <c r="W170" s="344" t="e">
        <f t="shared" si="100"/>
        <v>#REF!</v>
      </c>
      <c r="X170" s="344"/>
      <c r="Y170" s="344"/>
      <c r="Z170" s="344" t="e">
        <f t="shared" si="100"/>
        <v>#REF!</v>
      </c>
      <c r="AA170" s="344"/>
      <c r="AB170" s="344"/>
      <c r="AC170" s="344" t="e">
        <f t="shared" si="100"/>
        <v>#REF!</v>
      </c>
      <c r="AD170" s="344"/>
      <c r="AE170" s="344"/>
      <c r="AF170" s="344" t="e">
        <f t="shared" si="100"/>
        <v>#REF!</v>
      </c>
      <c r="AG170" s="344"/>
      <c r="AH170" s="344"/>
      <c r="AI170" s="344" t="e">
        <f t="shared" si="100"/>
        <v>#REF!</v>
      </c>
      <c r="AJ170" s="344"/>
      <c r="AK170" s="344"/>
      <c r="AL170" s="344">
        <f t="shared" si="100"/>
        <v>0</v>
      </c>
      <c r="AM170" s="344"/>
      <c r="AN170" s="344"/>
      <c r="AO170" s="344">
        <f t="shared" si="100"/>
        <v>0</v>
      </c>
      <c r="AP170" s="344">
        <f t="shared" si="100"/>
        <v>0</v>
      </c>
      <c r="AQ170" s="344">
        <f t="shared" si="100"/>
        <v>0</v>
      </c>
      <c r="AR170" s="344">
        <f t="shared" si="100"/>
        <v>0</v>
      </c>
      <c r="AS170" s="344">
        <f t="shared" si="100"/>
        <v>0</v>
      </c>
      <c r="AT170" s="344">
        <f t="shared" si="100"/>
        <v>0</v>
      </c>
      <c r="AU170" s="319"/>
      <c r="AV170" s="319"/>
      <c r="AW170" s="308"/>
      <c r="AX170" s="319"/>
      <c r="AY170" s="308"/>
      <c r="AZ170" s="308"/>
      <c r="BA170" s="308"/>
      <c r="BB170" s="319"/>
      <c r="BC170" s="319"/>
    </row>
    <row r="171" spans="1:55" s="279" customFormat="1" ht="21" hidden="1" customHeight="1" x14ac:dyDescent="0.25">
      <c r="A171" s="353" t="s">
        <v>93</v>
      </c>
      <c r="B171" s="361" t="s">
        <v>821</v>
      </c>
      <c r="C171" s="349"/>
      <c r="D171" s="350" t="e">
        <f>D180+D183+D189+D197+D202+D210+D181+D211</f>
        <v>#REF!</v>
      </c>
      <c r="E171" s="350" t="e">
        <f t="shared" ref="E171:M171" si="101">E180+E183+E189+E197+E202+E210+E181+E211</f>
        <v>#REF!</v>
      </c>
      <c r="F171" s="350" t="e">
        <f t="shared" si="101"/>
        <v>#REF!</v>
      </c>
      <c r="G171" s="350" t="e">
        <f t="shared" si="101"/>
        <v>#REF!</v>
      </c>
      <c r="H171" s="350" t="e">
        <f t="shared" si="101"/>
        <v>#REF!</v>
      </c>
      <c r="I171" s="350" t="e">
        <f t="shared" si="101"/>
        <v>#REF!</v>
      </c>
      <c r="J171" s="350" t="e">
        <f t="shared" si="101"/>
        <v>#REF!</v>
      </c>
      <c r="K171" s="350" t="e">
        <f t="shared" si="101"/>
        <v>#REF!</v>
      </c>
      <c r="L171" s="350" t="e">
        <f t="shared" si="101"/>
        <v>#REF!</v>
      </c>
      <c r="M171" s="350" t="e">
        <f t="shared" si="101"/>
        <v>#REF!</v>
      </c>
      <c r="N171" s="350" t="e">
        <f>N180+N183+N189+N197+N202+N210+N181+N211</f>
        <v>#REF!</v>
      </c>
      <c r="O171" s="350" t="e">
        <f t="shared" ref="O171:AI171" si="102">O180+O183+O189+O197+O202+O210+O181+O211</f>
        <v>#REF!</v>
      </c>
      <c r="P171" s="350" t="e">
        <f t="shared" si="102"/>
        <v>#REF!</v>
      </c>
      <c r="Q171" s="350" t="e">
        <f t="shared" si="102"/>
        <v>#REF!</v>
      </c>
      <c r="R171" s="350"/>
      <c r="S171" s="350"/>
      <c r="T171" s="350" t="e">
        <f t="shared" si="102"/>
        <v>#REF!</v>
      </c>
      <c r="U171" s="350"/>
      <c r="V171" s="350"/>
      <c r="W171" s="350" t="e">
        <f t="shared" si="102"/>
        <v>#REF!</v>
      </c>
      <c r="X171" s="350"/>
      <c r="Y171" s="350"/>
      <c r="Z171" s="350" t="e">
        <f t="shared" si="102"/>
        <v>#REF!</v>
      </c>
      <c r="AA171" s="350"/>
      <c r="AB171" s="350"/>
      <c r="AC171" s="350" t="e">
        <f t="shared" si="102"/>
        <v>#REF!</v>
      </c>
      <c r="AD171" s="350"/>
      <c r="AE171" s="350"/>
      <c r="AF171" s="350" t="e">
        <f t="shared" si="102"/>
        <v>#REF!</v>
      </c>
      <c r="AG171" s="350"/>
      <c r="AH171" s="350"/>
      <c r="AI171" s="350" t="e">
        <f t="shared" si="102"/>
        <v>#REF!</v>
      </c>
      <c r="AJ171" s="350"/>
      <c r="AK171" s="350"/>
      <c r="AL171" s="350" t="e">
        <f t="shared" ref="AL171:AT171" si="103">AL180+AL183+AL189+AL197+AL202+AL210</f>
        <v>#REF!</v>
      </c>
      <c r="AM171" s="350"/>
      <c r="AN171" s="350"/>
      <c r="AO171" s="350" t="e">
        <f t="shared" si="103"/>
        <v>#REF!</v>
      </c>
      <c r="AP171" s="350" t="e">
        <f t="shared" si="103"/>
        <v>#REF!</v>
      </c>
      <c r="AQ171" s="350" t="e">
        <f t="shared" si="103"/>
        <v>#REF!</v>
      </c>
      <c r="AR171" s="350" t="e">
        <f t="shared" si="103"/>
        <v>#REF!</v>
      </c>
      <c r="AS171" s="350" t="e">
        <f t="shared" si="103"/>
        <v>#REF!</v>
      </c>
      <c r="AT171" s="350" t="e">
        <f t="shared" si="103"/>
        <v>#REF!</v>
      </c>
      <c r="AU171" s="349"/>
      <c r="AV171" s="349"/>
      <c r="AW171" s="322"/>
      <c r="AX171" s="349"/>
      <c r="AY171" s="322"/>
      <c r="AZ171" s="322"/>
      <c r="BA171" s="322"/>
      <c r="BB171" s="349"/>
      <c r="BC171" s="349"/>
    </row>
    <row r="172" spans="1:55" s="279" customFormat="1" ht="46.5" hidden="1" customHeight="1" x14ac:dyDescent="0.25">
      <c r="A172" s="353" t="s">
        <v>866</v>
      </c>
      <c r="B172" s="361" t="s">
        <v>824</v>
      </c>
      <c r="C172" s="349"/>
      <c r="D172" s="349"/>
      <c r="E172" s="349"/>
      <c r="F172" s="349"/>
      <c r="G172" s="349"/>
      <c r="H172" s="349"/>
      <c r="I172" s="349"/>
      <c r="J172" s="349"/>
      <c r="K172" s="349"/>
      <c r="L172" s="349"/>
      <c r="M172" s="349"/>
      <c r="N172" s="350"/>
      <c r="O172" s="350"/>
      <c r="P172" s="350"/>
      <c r="Q172" s="350"/>
      <c r="R172" s="350"/>
      <c r="S172" s="350"/>
      <c r="T172" s="350"/>
      <c r="U172" s="350"/>
      <c r="V172" s="350"/>
      <c r="W172" s="350"/>
      <c r="X172" s="350"/>
      <c r="Y172" s="350"/>
      <c r="Z172" s="350"/>
      <c r="AA172" s="350"/>
      <c r="AB172" s="350"/>
      <c r="AC172" s="350"/>
      <c r="AD172" s="350"/>
      <c r="AE172" s="350"/>
      <c r="AF172" s="350"/>
      <c r="AG172" s="350"/>
      <c r="AH172" s="350"/>
      <c r="AI172" s="350"/>
      <c r="AJ172" s="350"/>
      <c r="AK172" s="350"/>
      <c r="AL172" s="350"/>
      <c r="AM172" s="350"/>
      <c r="AN172" s="350"/>
      <c r="AO172" s="350"/>
      <c r="AP172" s="350"/>
      <c r="AQ172" s="350"/>
      <c r="AR172" s="350"/>
      <c r="AS172" s="350"/>
      <c r="AT172" s="350"/>
      <c r="AU172" s="349" t="s">
        <v>870</v>
      </c>
      <c r="AV172" s="349"/>
      <c r="AW172" s="322"/>
      <c r="AX172" s="349"/>
      <c r="AY172" s="322"/>
      <c r="AZ172" s="322"/>
      <c r="BA172" s="322"/>
      <c r="BB172" s="349"/>
      <c r="BC172" s="349"/>
    </row>
    <row r="173" spans="1:55" s="279" customFormat="1" ht="21" hidden="1" customHeight="1" x14ac:dyDescent="0.25">
      <c r="A173" s="353" t="s">
        <v>248</v>
      </c>
      <c r="B173" s="349" t="e">
        <f t="shared" ref="B173:AI173" si="104">B192</f>
        <v>#REF!</v>
      </c>
      <c r="C173" s="349" t="e">
        <f t="shared" si="104"/>
        <v>#REF!</v>
      </c>
      <c r="D173" s="350" t="e">
        <f t="shared" si="104"/>
        <v>#REF!</v>
      </c>
      <c r="E173" s="350" t="e">
        <f t="shared" si="104"/>
        <v>#REF!</v>
      </c>
      <c r="F173" s="350" t="e">
        <f t="shared" si="104"/>
        <v>#REF!</v>
      </c>
      <c r="G173" s="350" t="e">
        <f t="shared" si="104"/>
        <v>#REF!</v>
      </c>
      <c r="H173" s="350" t="e">
        <f t="shared" si="104"/>
        <v>#REF!</v>
      </c>
      <c r="I173" s="350" t="e">
        <f t="shared" si="104"/>
        <v>#REF!</v>
      </c>
      <c r="J173" s="350" t="e">
        <f t="shared" si="104"/>
        <v>#REF!</v>
      </c>
      <c r="K173" s="350" t="e">
        <f t="shared" si="104"/>
        <v>#REF!</v>
      </c>
      <c r="L173" s="350" t="e">
        <f t="shared" si="104"/>
        <v>#REF!</v>
      </c>
      <c r="M173" s="350" t="e">
        <f t="shared" si="104"/>
        <v>#REF!</v>
      </c>
      <c r="N173" s="350" t="e">
        <f t="shared" si="104"/>
        <v>#REF!</v>
      </c>
      <c r="O173" s="350" t="e">
        <f>O192</f>
        <v>#REF!</v>
      </c>
      <c r="P173" s="350" t="e">
        <f t="shared" si="104"/>
        <v>#REF!</v>
      </c>
      <c r="Q173" s="350" t="e">
        <f t="shared" si="104"/>
        <v>#REF!</v>
      </c>
      <c r="R173" s="350"/>
      <c r="S173" s="350"/>
      <c r="T173" s="350" t="e">
        <f t="shared" si="104"/>
        <v>#REF!</v>
      </c>
      <c r="U173" s="350"/>
      <c r="V173" s="350"/>
      <c r="W173" s="350" t="e">
        <f t="shared" si="104"/>
        <v>#REF!</v>
      </c>
      <c r="X173" s="350"/>
      <c r="Y173" s="350"/>
      <c r="Z173" s="350" t="e">
        <f t="shared" si="104"/>
        <v>#REF!</v>
      </c>
      <c r="AA173" s="350"/>
      <c r="AB173" s="350"/>
      <c r="AC173" s="350" t="e">
        <f t="shared" si="104"/>
        <v>#REF!</v>
      </c>
      <c r="AD173" s="350"/>
      <c r="AE173" s="350"/>
      <c r="AF173" s="350" t="e">
        <f t="shared" si="104"/>
        <v>#REF!</v>
      </c>
      <c r="AG173" s="350"/>
      <c r="AH173" s="350"/>
      <c r="AI173" s="350" t="e">
        <f t="shared" si="104"/>
        <v>#REF!</v>
      </c>
      <c r="AJ173" s="350"/>
      <c r="AK173" s="350"/>
      <c r="AL173" s="350"/>
      <c r="AM173" s="350"/>
      <c r="AN173" s="350"/>
      <c r="AO173" s="350"/>
      <c r="AP173" s="350"/>
      <c r="AQ173" s="350"/>
      <c r="AR173" s="350"/>
      <c r="AS173" s="350"/>
      <c r="AT173" s="350"/>
      <c r="AU173" s="349"/>
      <c r="AV173" s="349"/>
      <c r="AW173" s="322"/>
      <c r="AX173" s="349"/>
      <c r="AY173" s="322"/>
      <c r="AZ173" s="322"/>
      <c r="BA173" s="322"/>
      <c r="BB173" s="349"/>
      <c r="BC173" s="349"/>
    </row>
    <row r="174" spans="1:55" s="280" customFormat="1" ht="40.5" hidden="1" customHeight="1" x14ac:dyDescent="0.25">
      <c r="A174" s="356" t="e">
        <f>#REF!</f>
        <v>#REF!</v>
      </c>
      <c r="B174" s="319" t="e">
        <f>#REF!</f>
        <v>#REF!</v>
      </c>
      <c r="C174" s="319" t="e">
        <f>#REF!</f>
        <v>#REF!</v>
      </c>
      <c r="D174" s="344" t="e">
        <f>#REF!</f>
        <v>#REF!</v>
      </c>
      <c r="E174" s="344" t="e">
        <f>#REF!</f>
        <v>#REF!</v>
      </c>
      <c r="F174" s="344" t="e">
        <f>#REF!</f>
        <v>#REF!</v>
      </c>
      <c r="G174" s="344" t="e">
        <f>#REF!</f>
        <v>#REF!</v>
      </c>
      <c r="H174" s="344" t="e">
        <f>#REF!</f>
        <v>#REF!</v>
      </c>
      <c r="I174" s="344" t="e">
        <f>#REF!</f>
        <v>#REF!</v>
      </c>
      <c r="J174" s="344" t="e">
        <f>#REF!</f>
        <v>#REF!</v>
      </c>
      <c r="K174" s="344" t="e">
        <f>#REF!</f>
        <v>#REF!</v>
      </c>
      <c r="L174" s="344" t="e">
        <f>#REF!</f>
        <v>#REF!</v>
      </c>
      <c r="M174" s="344" t="e">
        <f>#REF!</f>
        <v>#REF!</v>
      </c>
      <c r="N174" s="344" t="e">
        <f>#REF!</f>
        <v>#REF!</v>
      </c>
      <c r="O174" s="344" t="e">
        <f>#REF!</f>
        <v>#REF!</v>
      </c>
      <c r="P174" s="344" t="e">
        <f>#REF!</f>
        <v>#REF!</v>
      </c>
      <c r="Q174" s="344" t="e">
        <f>#REF!</f>
        <v>#REF!</v>
      </c>
      <c r="R174" s="344"/>
      <c r="S174" s="344"/>
      <c r="T174" s="344" t="e">
        <f>#REF!</f>
        <v>#REF!</v>
      </c>
      <c r="U174" s="344"/>
      <c r="V174" s="344"/>
      <c r="W174" s="344" t="e">
        <f>#REF!</f>
        <v>#REF!</v>
      </c>
      <c r="X174" s="344"/>
      <c r="Y174" s="344"/>
      <c r="Z174" s="344" t="e">
        <f>#REF!</f>
        <v>#REF!</v>
      </c>
      <c r="AA174" s="344"/>
      <c r="AB174" s="344"/>
      <c r="AC174" s="344" t="e">
        <f>#REF!</f>
        <v>#REF!</v>
      </c>
      <c r="AD174" s="344"/>
      <c r="AE174" s="344"/>
      <c r="AF174" s="344" t="e">
        <f>#REF!</f>
        <v>#REF!</v>
      </c>
      <c r="AG174" s="344"/>
      <c r="AH174" s="344"/>
      <c r="AI174" s="344" t="e">
        <f>#REF!</f>
        <v>#REF!</v>
      </c>
      <c r="AJ174" s="344"/>
      <c r="AK174" s="344"/>
      <c r="AL174" s="344" t="e">
        <f>#REF!</f>
        <v>#REF!</v>
      </c>
      <c r="AM174" s="344"/>
      <c r="AN174" s="344"/>
      <c r="AO174" s="319" t="e">
        <f>#REF!</f>
        <v>#REF!</v>
      </c>
      <c r="AP174" s="319" t="e">
        <f>#REF!</f>
        <v>#REF!</v>
      </c>
      <c r="AQ174" s="319" t="e">
        <f>#REF!</f>
        <v>#REF!</v>
      </c>
      <c r="AR174" s="319" t="e">
        <f>#REF!</f>
        <v>#REF!</v>
      </c>
      <c r="AS174" s="319" t="e">
        <f>#REF!</f>
        <v>#REF!</v>
      </c>
      <c r="AT174" s="319" t="e">
        <f>#REF!</f>
        <v>#REF!</v>
      </c>
      <c r="AU174" s="319" t="e">
        <f>#REF!</f>
        <v>#REF!</v>
      </c>
      <c r="AV174" s="319"/>
      <c r="AW174" s="308"/>
      <c r="AX174" s="319"/>
      <c r="AY174" s="308"/>
      <c r="AZ174" s="308"/>
      <c r="BA174" s="308"/>
      <c r="BB174" s="319"/>
      <c r="BC174" s="319"/>
    </row>
    <row r="175" spans="1:55" s="280" customFormat="1" ht="35.25" hidden="1" customHeight="1" x14ac:dyDescent="0.25">
      <c r="A175" s="356" t="e">
        <f>#REF!</f>
        <v>#REF!</v>
      </c>
      <c r="B175" s="319" t="e">
        <f>#REF!</f>
        <v>#REF!</v>
      </c>
      <c r="C175" s="319" t="e">
        <f>#REF!</f>
        <v>#REF!</v>
      </c>
      <c r="D175" s="344" t="e">
        <f>#REF!</f>
        <v>#REF!</v>
      </c>
      <c r="E175" s="344" t="e">
        <f>#REF!</f>
        <v>#REF!</v>
      </c>
      <c r="F175" s="344" t="e">
        <f>#REF!</f>
        <v>#REF!</v>
      </c>
      <c r="G175" s="344" t="e">
        <f>#REF!</f>
        <v>#REF!</v>
      </c>
      <c r="H175" s="344" t="e">
        <f>#REF!</f>
        <v>#REF!</v>
      </c>
      <c r="I175" s="344" t="e">
        <f>#REF!</f>
        <v>#REF!</v>
      </c>
      <c r="J175" s="344" t="e">
        <f>#REF!</f>
        <v>#REF!</v>
      </c>
      <c r="K175" s="344" t="e">
        <f>#REF!</f>
        <v>#REF!</v>
      </c>
      <c r="L175" s="344" t="e">
        <f>#REF!</f>
        <v>#REF!</v>
      </c>
      <c r="M175" s="344" t="e">
        <f>#REF!</f>
        <v>#REF!</v>
      </c>
      <c r="N175" s="344" t="e">
        <f>#REF!</f>
        <v>#REF!</v>
      </c>
      <c r="O175" s="344" t="e">
        <f>#REF!</f>
        <v>#REF!</v>
      </c>
      <c r="P175" s="344" t="e">
        <f>#REF!</f>
        <v>#REF!</v>
      </c>
      <c r="Q175" s="344" t="e">
        <f>#REF!</f>
        <v>#REF!</v>
      </c>
      <c r="R175" s="344"/>
      <c r="S175" s="344"/>
      <c r="T175" s="344" t="e">
        <f>#REF!</f>
        <v>#REF!</v>
      </c>
      <c r="U175" s="344"/>
      <c r="V175" s="344"/>
      <c r="W175" s="344" t="e">
        <f>#REF!</f>
        <v>#REF!</v>
      </c>
      <c r="X175" s="344"/>
      <c r="Y175" s="344"/>
      <c r="Z175" s="344" t="e">
        <f>#REF!</f>
        <v>#REF!</v>
      </c>
      <c r="AA175" s="344"/>
      <c r="AB175" s="344"/>
      <c r="AC175" s="344" t="e">
        <f>#REF!</f>
        <v>#REF!</v>
      </c>
      <c r="AD175" s="344"/>
      <c r="AE175" s="344"/>
      <c r="AF175" s="344" t="e">
        <f>#REF!</f>
        <v>#REF!</v>
      </c>
      <c r="AG175" s="344"/>
      <c r="AH175" s="344"/>
      <c r="AI175" s="344" t="e">
        <f>#REF!</f>
        <v>#REF!</v>
      </c>
      <c r="AJ175" s="344"/>
      <c r="AK175" s="344"/>
      <c r="AL175" s="344" t="e">
        <f>#REF!</f>
        <v>#REF!</v>
      </c>
      <c r="AM175" s="344"/>
      <c r="AN175" s="344"/>
      <c r="AO175" s="344"/>
      <c r="AP175" s="344"/>
      <c r="AQ175" s="344"/>
      <c r="AR175" s="344"/>
      <c r="AS175" s="344"/>
      <c r="AT175" s="344"/>
      <c r="AU175" s="319"/>
      <c r="AV175" s="319"/>
      <c r="AW175" s="308"/>
      <c r="AX175" s="319"/>
      <c r="AY175" s="308"/>
      <c r="AZ175" s="308"/>
      <c r="BA175" s="308"/>
      <c r="BB175" s="319"/>
      <c r="BC175" s="319"/>
    </row>
    <row r="176" spans="1:55" s="280" customFormat="1" ht="21" hidden="1" customHeight="1" x14ac:dyDescent="0.25">
      <c r="A176" s="356" t="e">
        <f>#REF!</f>
        <v>#REF!</v>
      </c>
      <c r="B176" s="319" t="e">
        <f>#REF!</f>
        <v>#REF!</v>
      </c>
      <c r="C176" s="319" t="e">
        <f>#REF!</f>
        <v>#REF!</v>
      </c>
      <c r="D176" s="344" t="e">
        <f>#REF!</f>
        <v>#REF!</v>
      </c>
      <c r="E176" s="344" t="e">
        <f>#REF!</f>
        <v>#REF!</v>
      </c>
      <c r="F176" s="344" t="e">
        <f>#REF!</f>
        <v>#REF!</v>
      </c>
      <c r="G176" s="344" t="e">
        <f>#REF!</f>
        <v>#REF!</v>
      </c>
      <c r="H176" s="344" t="e">
        <f>#REF!</f>
        <v>#REF!</v>
      </c>
      <c r="I176" s="344" t="e">
        <f>#REF!</f>
        <v>#REF!</v>
      </c>
      <c r="J176" s="344" t="e">
        <f>#REF!</f>
        <v>#REF!</v>
      </c>
      <c r="K176" s="344" t="e">
        <f>#REF!</f>
        <v>#REF!</v>
      </c>
      <c r="L176" s="344" t="e">
        <f>#REF!</f>
        <v>#REF!</v>
      </c>
      <c r="M176" s="344" t="e">
        <f>#REF!</f>
        <v>#REF!</v>
      </c>
      <c r="N176" s="344" t="e">
        <f>#REF!</f>
        <v>#REF!</v>
      </c>
      <c r="O176" s="344" t="e">
        <f>#REF!</f>
        <v>#REF!</v>
      </c>
      <c r="P176" s="344" t="e">
        <f>#REF!</f>
        <v>#REF!</v>
      </c>
      <c r="Q176" s="344" t="e">
        <f>#REF!</f>
        <v>#REF!</v>
      </c>
      <c r="R176" s="344"/>
      <c r="S176" s="344"/>
      <c r="T176" s="344" t="e">
        <f>#REF!</f>
        <v>#REF!</v>
      </c>
      <c r="U176" s="344"/>
      <c r="V176" s="344"/>
      <c r="W176" s="344" t="e">
        <f>#REF!</f>
        <v>#REF!</v>
      </c>
      <c r="X176" s="344"/>
      <c r="Y176" s="344"/>
      <c r="Z176" s="344" t="e">
        <f>#REF!</f>
        <v>#REF!</v>
      </c>
      <c r="AA176" s="344"/>
      <c r="AB176" s="344"/>
      <c r="AC176" s="344" t="e">
        <f>#REF!</f>
        <v>#REF!</v>
      </c>
      <c r="AD176" s="344"/>
      <c r="AE176" s="344"/>
      <c r="AF176" s="344" t="e">
        <f>#REF!</f>
        <v>#REF!</v>
      </c>
      <c r="AG176" s="344"/>
      <c r="AH176" s="344"/>
      <c r="AI176" s="344" t="e">
        <f>#REF!</f>
        <v>#REF!</v>
      </c>
      <c r="AJ176" s="344"/>
      <c r="AK176" s="344"/>
      <c r="AL176" s="344" t="e">
        <f>#REF!</f>
        <v>#REF!</v>
      </c>
      <c r="AM176" s="344"/>
      <c r="AN176" s="344"/>
      <c r="AO176" s="319" t="e">
        <f>#REF!</f>
        <v>#REF!</v>
      </c>
      <c r="AP176" s="319" t="e">
        <f>#REF!</f>
        <v>#REF!</v>
      </c>
      <c r="AQ176" s="319" t="e">
        <f>#REF!</f>
        <v>#REF!</v>
      </c>
      <c r="AR176" s="319" t="e">
        <f>#REF!</f>
        <v>#REF!</v>
      </c>
      <c r="AS176" s="319" t="e">
        <f>#REF!</f>
        <v>#REF!</v>
      </c>
      <c r="AT176" s="319" t="e">
        <f>#REF!</f>
        <v>#REF!</v>
      </c>
      <c r="AU176" s="319"/>
      <c r="AV176" s="319"/>
      <c r="AW176" s="308"/>
      <c r="AX176" s="319"/>
      <c r="AY176" s="308"/>
      <c r="AZ176" s="308"/>
      <c r="BA176" s="308"/>
      <c r="BB176" s="319"/>
      <c r="BC176" s="319"/>
    </row>
    <row r="177" spans="1:55" s="280" customFormat="1" ht="21" hidden="1" customHeight="1" x14ac:dyDescent="0.25">
      <c r="A177" s="356" t="e">
        <f>#REF!</f>
        <v>#REF!</v>
      </c>
      <c r="B177" s="319" t="e">
        <f>#REF!</f>
        <v>#REF!</v>
      </c>
      <c r="C177" s="319" t="e">
        <f>#REF!</f>
        <v>#REF!</v>
      </c>
      <c r="D177" s="344" t="e">
        <f>#REF!</f>
        <v>#REF!</v>
      </c>
      <c r="E177" s="344" t="e">
        <f>#REF!</f>
        <v>#REF!</v>
      </c>
      <c r="F177" s="344" t="e">
        <f>#REF!</f>
        <v>#REF!</v>
      </c>
      <c r="G177" s="344" t="e">
        <f>#REF!</f>
        <v>#REF!</v>
      </c>
      <c r="H177" s="344" t="e">
        <f>#REF!</f>
        <v>#REF!</v>
      </c>
      <c r="I177" s="344" t="e">
        <f>#REF!</f>
        <v>#REF!</v>
      </c>
      <c r="J177" s="344" t="e">
        <f>#REF!</f>
        <v>#REF!</v>
      </c>
      <c r="K177" s="344" t="e">
        <f>#REF!</f>
        <v>#REF!</v>
      </c>
      <c r="L177" s="344" t="e">
        <f>#REF!</f>
        <v>#REF!</v>
      </c>
      <c r="M177" s="344" t="e">
        <f>#REF!</f>
        <v>#REF!</v>
      </c>
      <c r="N177" s="344" t="e">
        <f>#REF!</f>
        <v>#REF!</v>
      </c>
      <c r="O177" s="344" t="e">
        <f>#REF!</f>
        <v>#REF!</v>
      </c>
      <c r="P177" s="344" t="e">
        <f>#REF!</f>
        <v>#REF!</v>
      </c>
      <c r="Q177" s="344" t="e">
        <f>#REF!</f>
        <v>#REF!</v>
      </c>
      <c r="R177" s="344"/>
      <c r="S177" s="344"/>
      <c r="T177" s="344" t="e">
        <f>#REF!</f>
        <v>#REF!</v>
      </c>
      <c r="U177" s="344"/>
      <c r="V177" s="344"/>
      <c r="W177" s="344" t="e">
        <f>#REF!</f>
        <v>#REF!</v>
      </c>
      <c r="X177" s="344"/>
      <c r="Y177" s="344"/>
      <c r="Z177" s="344" t="e">
        <f>#REF!</f>
        <v>#REF!</v>
      </c>
      <c r="AA177" s="344"/>
      <c r="AB177" s="344"/>
      <c r="AC177" s="344" t="e">
        <f>#REF!</f>
        <v>#REF!</v>
      </c>
      <c r="AD177" s="344"/>
      <c r="AE177" s="344"/>
      <c r="AF177" s="344" t="e">
        <f>#REF!</f>
        <v>#REF!</v>
      </c>
      <c r="AG177" s="344"/>
      <c r="AH177" s="344"/>
      <c r="AI177" s="344" t="e">
        <f>#REF!</f>
        <v>#REF!</v>
      </c>
      <c r="AJ177" s="344"/>
      <c r="AK177" s="344"/>
      <c r="AL177" s="344"/>
      <c r="AM177" s="344"/>
      <c r="AN177" s="344"/>
      <c r="AO177" s="344"/>
      <c r="AP177" s="344"/>
      <c r="AQ177" s="344"/>
      <c r="AR177" s="344"/>
      <c r="AS177" s="344"/>
      <c r="AT177" s="344"/>
      <c r="AU177" s="319"/>
      <c r="AV177" s="319"/>
      <c r="AW177" s="308"/>
      <c r="AX177" s="319"/>
      <c r="AY177" s="308"/>
      <c r="AZ177" s="308"/>
      <c r="BA177" s="308"/>
      <c r="BB177" s="319"/>
      <c r="BC177" s="319"/>
    </row>
    <row r="178" spans="1:55" s="280" customFormat="1" ht="21" hidden="1" customHeight="1" x14ac:dyDescent="0.25">
      <c r="A178" s="356" t="e">
        <f>#REF!</f>
        <v>#REF!</v>
      </c>
      <c r="B178" s="319" t="e">
        <f>#REF!</f>
        <v>#REF!</v>
      </c>
      <c r="C178" s="319" t="e">
        <f>#REF!</f>
        <v>#REF!</v>
      </c>
      <c r="D178" s="344" t="e">
        <f>#REF!</f>
        <v>#REF!</v>
      </c>
      <c r="E178" s="344" t="e">
        <f>#REF!</f>
        <v>#REF!</v>
      </c>
      <c r="F178" s="344" t="e">
        <f>#REF!</f>
        <v>#REF!</v>
      </c>
      <c r="G178" s="344" t="e">
        <f>#REF!</f>
        <v>#REF!</v>
      </c>
      <c r="H178" s="344" t="e">
        <f>#REF!</f>
        <v>#REF!</v>
      </c>
      <c r="I178" s="344" t="e">
        <f>#REF!</f>
        <v>#REF!</v>
      </c>
      <c r="J178" s="344" t="e">
        <f>#REF!</f>
        <v>#REF!</v>
      </c>
      <c r="K178" s="344" t="e">
        <f>#REF!</f>
        <v>#REF!</v>
      </c>
      <c r="L178" s="344" t="e">
        <f>#REF!</f>
        <v>#REF!</v>
      </c>
      <c r="M178" s="344" t="e">
        <f>#REF!</f>
        <v>#REF!</v>
      </c>
      <c r="N178" s="344" t="e">
        <f>#REF!</f>
        <v>#REF!</v>
      </c>
      <c r="O178" s="344" t="e">
        <f>#REF!</f>
        <v>#REF!</v>
      </c>
      <c r="P178" s="344" t="e">
        <f>#REF!</f>
        <v>#REF!</v>
      </c>
      <c r="Q178" s="344" t="e">
        <f>#REF!</f>
        <v>#REF!</v>
      </c>
      <c r="R178" s="344"/>
      <c r="S178" s="344"/>
      <c r="T178" s="344" t="e">
        <f>#REF!</f>
        <v>#REF!</v>
      </c>
      <c r="U178" s="344"/>
      <c r="V178" s="344"/>
      <c r="W178" s="344" t="e">
        <f>#REF!</f>
        <v>#REF!</v>
      </c>
      <c r="X178" s="344"/>
      <c r="Y178" s="344"/>
      <c r="Z178" s="344" t="e">
        <f>#REF!</f>
        <v>#REF!</v>
      </c>
      <c r="AA178" s="344"/>
      <c r="AB178" s="344"/>
      <c r="AC178" s="344" t="e">
        <f>#REF!</f>
        <v>#REF!</v>
      </c>
      <c r="AD178" s="344"/>
      <c r="AE178" s="344"/>
      <c r="AF178" s="344" t="e">
        <f>#REF!</f>
        <v>#REF!</v>
      </c>
      <c r="AG178" s="344"/>
      <c r="AH178" s="344"/>
      <c r="AI178" s="344" t="e">
        <f>#REF!</f>
        <v>#REF!</v>
      </c>
      <c r="AJ178" s="344"/>
      <c r="AK178" s="344"/>
      <c r="AL178" s="344" t="e">
        <f>#REF!</f>
        <v>#REF!</v>
      </c>
      <c r="AM178" s="344"/>
      <c r="AN178" s="344"/>
      <c r="AO178" s="344"/>
      <c r="AP178" s="344"/>
      <c r="AQ178" s="344"/>
      <c r="AR178" s="344"/>
      <c r="AS178" s="344"/>
      <c r="AT178" s="344"/>
      <c r="AU178" s="319"/>
      <c r="AV178" s="319"/>
      <c r="AW178" s="308"/>
      <c r="AX178" s="319"/>
      <c r="AY178" s="308"/>
      <c r="AZ178" s="308"/>
      <c r="BA178" s="308"/>
      <c r="BB178" s="319"/>
      <c r="BC178" s="319"/>
    </row>
    <row r="179" spans="1:55" s="280" customFormat="1" ht="21" hidden="1" customHeight="1" x14ac:dyDescent="0.25">
      <c r="A179" s="356" t="e">
        <f>#REF!</f>
        <v>#REF!</v>
      </c>
      <c r="B179" s="319" t="e">
        <f>#REF!</f>
        <v>#REF!</v>
      </c>
      <c r="C179" s="319" t="e">
        <f>#REF!</f>
        <v>#REF!</v>
      </c>
      <c r="D179" s="344" t="e">
        <f>#REF!</f>
        <v>#REF!</v>
      </c>
      <c r="E179" s="344" t="e">
        <f>#REF!</f>
        <v>#REF!</v>
      </c>
      <c r="F179" s="344" t="e">
        <f>#REF!</f>
        <v>#REF!</v>
      </c>
      <c r="G179" s="344" t="e">
        <f>#REF!</f>
        <v>#REF!</v>
      </c>
      <c r="H179" s="344" t="e">
        <f>#REF!</f>
        <v>#REF!</v>
      </c>
      <c r="I179" s="344" t="e">
        <f>#REF!</f>
        <v>#REF!</v>
      </c>
      <c r="J179" s="344" t="e">
        <f>#REF!</f>
        <v>#REF!</v>
      </c>
      <c r="K179" s="344" t="e">
        <f>#REF!</f>
        <v>#REF!</v>
      </c>
      <c r="L179" s="344" t="e">
        <f>#REF!</f>
        <v>#REF!</v>
      </c>
      <c r="M179" s="344" t="e">
        <f>#REF!</f>
        <v>#REF!</v>
      </c>
      <c r="N179" s="344" t="e">
        <f>#REF!</f>
        <v>#REF!</v>
      </c>
      <c r="O179" s="344" t="e">
        <f>#REF!</f>
        <v>#REF!</v>
      </c>
      <c r="P179" s="344" t="e">
        <f>#REF!</f>
        <v>#REF!</v>
      </c>
      <c r="Q179" s="344" t="e">
        <f>#REF!</f>
        <v>#REF!</v>
      </c>
      <c r="R179" s="344"/>
      <c r="S179" s="344"/>
      <c r="T179" s="344" t="e">
        <f>#REF!</f>
        <v>#REF!</v>
      </c>
      <c r="U179" s="344"/>
      <c r="V179" s="344"/>
      <c r="W179" s="344" t="e">
        <f>#REF!</f>
        <v>#REF!</v>
      </c>
      <c r="X179" s="344"/>
      <c r="Y179" s="344"/>
      <c r="Z179" s="344" t="e">
        <f>#REF!</f>
        <v>#REF!</v>
      </c>
      <c r="AA179" s="344"/>
      <c r="AB179" s="344"/>
      <c r="AC179" s="344" t="e">
        <f>#REF!</f>
        <v>#REF!</v>
      </c>
      <c r="AD179" s="344"/>
      <c r="AE179" s="344"/>
      <c r="AF179" s="344" t="e">
        <f>#REF!</f>
        <v>#REF!</v>
      </c>
      <c r="AG179" s="344"/>
      <c r="AH179" s="344"/>
      <c r="AI179" s="344" t="e">
        <f>#REF!</f>
        <v>#REF!</v>
      </c>
      <c r="AJ179" s="344"/>
      <c r="AK179" s="344"/>
      <c r="AL179" s="344"/>
      <c r="AM179" s="344"/>
      <c r="AN179" s="344"/>
      <c r="AO179" s="344"/>
      <c r="AP179" s="344"/>
      <c r="AQ179" s="344"/>
      <c r="AR179" s="344"/>
      <c r="AS179" s="344"/>
      <c r="AT179" s="344"/>
      <c r="AU179" s="319"/>
      <c r="AV179" s="319"/>
      <c r="AW179" s="308"/>
      <c r="AX179" s="319"/>
      <c r="AY179" s="308"/>
      <c r="AZ179" s="308"/>
      <c r="BA179" s="308"/>
      <c r="BB179" s="319"/>
      <c r="BC179" s="319"/>
    </row>
    <row r="180" spans="1:55" s="280" customFormat="1" ht="21" hidden="1" customHeight="1" x14ac:dyDescent="0.25">
      <c r="A180" s="356" t="e">
        <f>#REF!</f>
        <v>#REF!</v>
      </c>
      <c r="B180" s="319" t="e">
        <f>#REF!</f>
        <v>#REF!</v>
      </c>
      <c r="C180" s="319" t="e">
        <f>#REF!</f>
        <v>#REF!</v>
      </c>
      <c r="D180" s="344" t="e">
        <f>#REF!</f>
        <v>#REF!</v>
      </c>
      <c r="E180" s="344" t="e">
        <f>#REF!</f>
        <v>#REF!</v>
      </c>
      <c r="F180" s="344" t="e">
        <f>#REF!</f>
        <v>#REF!</v>
      </c>
      <c r="G180" s="344" t="e">
        <f>#REF!</f>
        <v>#REF!</v>
      </c>
      <c r="H180" s="344" t="e">
        <f>#REF!</f>
        <v>#REF!</v>
      </c>
      <c r="I180" s="344" t="e">
        <f>#REF!</f>
        <v>#REF!</v>
      </c>
      <c r="J180" s="344" t="e">
        <f>#REF!</f>
        <v>#REF!</v>
      </c>
      <c r="K180" s="344" t="e">
        <f>#REF!</f>
        <v>#REF!</v>
      </c>
      <c r="L180" s="344" t="e">
        <f>#REF!</f>
        <v>#REF!</v>
      </c>
      <c r="M180" s="344" t="e">
        <f>#REF!</f>
        <v>#REF!</v>
      </c>
      <c r="N180" s="344" t="e">
        <f>#REF!</f>
        <v>#REF!</v>
      </c>
      <c r="O180" s="344" t="e">
        <f>#REF!</f>
        <v>#REF!</v>
      </c>
      <c r="P180" s="344" t="e">
        <f>#REF!</f>
        <v>#REF!</v>
      </c>
      <c r="Q180" s="344" t="e">
        <f>#REF!</f>
        <v>#REF!</v>
      </c>
      <c r="R180" s="344"/>
      <c r="S180" s="344"/>
      <c r="T180" s="344" t="e">
        <f>#REF!</f>
        <v>#REF!</v>
      </c>
      <c r="U180" s="344"/>
      <c r="V180" s="344"/>
      <c r="W180" s="344" t="e">
        <f>#REF!</f>
        <v>#REF!</v>
      </c>
      <c r="X180" s="344"/>
      <c r="Y180" s="344"/>
      <c r="Z180" s="344" t="e">
        <f>#REF!</f>
        <v>#REF!</v>
      </c>
      <c r="AA180" s="344"/>
      <c r="AB180" s="344"/>
      <c r="AC180" s="344" t="e">
        <f>#REF!</f>
        <v>#REF!</v>
      </c>
      <c r="AD180" s="344"/>
      <c r="AE180" s="344"/>
      <c r="AF180" s="344" t="e">
        <f>#REF!</f>
        <v>#REF!</v>
      </c>
      <c r="AG180" s="344"/>
      <c r="AH180" s="344"/>
      <c r="AI180" s="344" t="e">
        <f>#REF!</f>
        <v>#REF!</v>
      </c>
      <c r="AJ180" s="344"/>
      <c r="AK180" s="344"/>
      <c r="AL180" s="344" t="e">
        <f>#REF!</f>
        <v>#REF!</v>
      </c>
      <c r="AM180" s="344"/>
      <c r="AN180" s="344"/>
      <c r="AO180" s="319" t="e">
        <f>#REF!</f>
        <v>#REF!</v>
      </c>
      <c r="AP180" s="319" t="e">
        <f>#REF!</f>
        <v>#REF!</v>
      </c>
      <c r="AQ180" s="319" t="e">
        <f>#REF!</f>
        <v>#REF!</v>
      </c>
      <c r="AR180" s="319" t="e">
        <f>#REF!</f>
        <v>#REF!</v>
      </c>
      <c r="AS180" s="319" t="e">
        <f>#REF!</f>
        <v>#REF!</v>
      </c>
      <c r="AT180" s="319" t="e">
        <f>#REF!</f>
        <v>#REF!</v>
      </c>
      <c r="AU180" s="319"/>
      <c r="AV180" s="319"/>
      <c r="AW180" s="308"/>
      <c r="AX180" s="319"/>
      <c r="AY180" s="308"/>
      <c r="AZ180" s="308"/>
      <c r="BA180" s="308"/>
      <c r="BB180" s="319"/>
      <c r="BC180" s="319"/>
    </row>
    <row r="181" spans="1:55" s="280" customFormat="1" ht="21" hidden="1" customHeight="1" x14ac:dyDescent="0.25">
      <c r="A181" s="356" t="e">
        <f>#REF!</f>
        <v>#REF!</v>
      </c>
      <c r="B181" s="319" t="e">
        <f>#REF!</f>
        <v>#REF!</v>
      </c>
      <c r="C181" s="319" t="e">
        <f>#REF!</f>
        <v>#REF!</v>
      </c>
      <c r="D181" s="344" t="e">
        <f>#REF!</f>
        <v>#REF!</v>
      </c>
      <c r="E181" s="344" t="e">
        <f>#REF!</f>
        <v>#REF!</v>
      </c>
      <c r="F181" s="344" t="e">
        <f>#REF!</f>
        <v>#REF!</v>
      </c>
      <c r="G181" s="344" t="e">
        <f>#REF!</f>
        <v>#REF!</v>
      </c>
      <c r="H181" s="344" t="e">
        <f>#REF!</f>
        <v>#REF!</v>
      </c>
      <c r="I181" s="344" t="e">
        <f>#REF!</f>
        <v>#REF!</v>
      </c>
      <c r="J181" s="344" t="e">
        <f>#REF!</f>
        <v>#REF!</v>
      </c>
      <c r="K181" s="344" t="e">
        <f>#REF!</f>
        <v>#REF!</v>
      </c>
      <c r="L181" s="344" t="e">
        <f>#REF!</f>
        <v>#REF!</v>
      </c>
      <c r="M181" s="344" t="e">
        <f>#REF!</f>
        <v>#REF!</v>
      </c>
      <c r="N181" s="344" t="e">
        <f>#REF!</f>
        <v>#REF!</v>
      </c>
      <c r="O181" s="344" t="e">
        <f>#REF!</f>
        <v>#REF!</v>
      </c>
      <c r="P181" s="344" t="e">
        <f>#REF!</f>
        <v>#REF!</v>
      </c>
      <c r="Q181" s="344" t="e">
        <f>#REF!</f>
        <v>#REF!</v>
      </c>
      <c r="R181" s="344"/>
      <c r="S181" s="344"/>
      <c r="T181" s="344" t="e">
        <f>#REF!</f>
        <v>#REF!</v>
      </c>
      <c r="U181" s="344"/>
      <c r="V181" s="344"/>
      <c r="W181" s="344" t="e">
        <f>#REF!</f>
        <v>#REF!</v>
      </c>
      <c r="X181" s="344"/>
      <c r="Y181" s="344"/>
      <c r="Z181" s="344" t="e">
        <f>#REF!</f>
        <v>#REF!</v>
      </c>
      <c r="AA181" s="344"/>
      <c r="AB181" s="344"/>
      <c r="AC181" s="344" t="e">
        <f>#REF!</f>
        <v>#REF!</v>
      </c>
      <c r="AD181" s="344"/>
      <c r="AE181" s="344"/>
      <c r="AF181" s="344" t="e">
        <f>#REF!</f>
        <v>#REF!</v>
      </c>
      <c r="AG181" s="344"/>
      <c r="AH181" s="344"/>
      <c r="AI181" s="344" t="e">
        <f>#REF!</f>
        <v>#REF!</v>
      </c>
      <c r="AJ181" s="344"/>
      <c r="AK181" s="344"/>
      <c r="AL181" s="344" t="e">
        <f>#REF!</f>
        <v>#REF!</v>
      </c>
      <c r="AM181" s="344"/>
      <c r="AN181" s="344"/>
      <c r="AO181" s="319" t="e">
        <f>#REF!</f>
        <v>#REF!</v>
      </c>
      <c r="AP181" s="319" t="e">
        <f>#REF!</f>
        <v>#REF!</v>
      </c>
      <c r="AQ181" s="319" t="e">
        <f>#REF!</f>
        <v>#REF!</v>
      </c>
      <c r="AR181" s="319" t="e">
        <f>#REF!</f>
        <v>#REF!</v>
      </c>
      <c r="AS181" s="319" t="e">
        <f>#REF!</f>
        <v>#REF!</v>
      </c>
      <c r="AT181" s="319" t="e">
        <f>#REF!</f>
        <v>#REF!</v>
      </c>
      <c r="AU181" s="319"/>
      <c r="AV181" s="319"/>
      <c r="AW181" s="308"/>
      <c r="AX181" s="319"/>
      <c r="AY181" s="308"/>
      <c r="AZ181" s="308"/>
      <c r="BA181" s="308"/>
      <c r="BB181" s="319"/>
      <c r="BC181" s="319"/>
    </row>
    <row r="182" spans="1:55" s="280" customFormat="1" ht="39" hidden="1" customHeight="1" x14ac:dyDescent="0.25">
      <c r="A182" s="356" t="str">
        <f>A546</f>
        <v>II</v>
      </c>
      <c r="B182" s="319" t="str">
        <f t="shared" ref="B182:AI182" si="105">B546</f>
        <v>DỰ ÁN 2: Quy hoạch, sắp xếp, bố trí ổn định dân cư ở những nơi cần thiết</v>
      </c>
      <c r="C182" s="319">
        <f t="shared" si="105"/>
        <v>0</v>
      </c>
      <c r="D182" s="344">
        <f t="shared" si="105"/>
        <v>47702</v>
      </c>
      <c r="E182" s="344">
        <f t="shared" si="105"/>
        <v>47702</v>
      </c>
      <c r="F182" s="344">
        <f t="shared" si="105"/>
        <v>0</v>
      </c>
      <c r="G182" s="344">
        <f t="shared" si="105"/>
        <v>0</v>
      </c>
      <c r="H182" s="344">
        <f t="shared" si="105"/>
        <v>47702</v>
      </c>
      <c r="I182" s="344">
        <f t="shared" si="105"/>
        <v>47702</v>
      </c>
      <c r="J182" s="344">
        <f t="shared" si="105"/>
        <v>0</v>
      </c>
      <c r="K182" s="344">
        <f t="shared" si="105"/>
        <v>47702</v>
      </c>
      <c r="L182" s="344">
        <f t="shared" si="105"/>
        <v>47702</v>
      </c>
      <c r="M182" s="344">
        <f t="shared" si="105"/>
        <v>0</v>
      </c>
      <c r="N182" s="344">
        <f t="shared" si="105"/>
        <v>0</v>
      </c>
      <c r="O182" s="344">
        <f t="shared" si="105"/>
        <v>0</v>
      </c>
      <c r="P182" s="344">
        <f t="shared" si="105"/>
        <v>0</v>
      </c>
      <c r="Q182" s="344">
        <f t="shared" si="105"/>
        <v>0</v>
      </c>
      <c r="R182" s="344"/>
      <c r="S182" s="344"/>
      <c r="T182" s="344">
        <f t="shared" si="105"/>
        <v>0</v>
      </c>
      <c r="U182" s="344"/>
      <c r="V182" s="344"/>
      <c r="W182" s="344">
        <f t="shared" si="105"/>
        <v>47702</v>
      </c>
      <c r="X182" s="344"/>
      <c r="Y182" s="344"/>
      <c r="Z182" s="344">
        <f t="shared" si="105"/>
        <v>0</v>
      </c>
      <c r="AA182" s="344"/>
      <c r="AB182" s="344"/>
      <c r="AC182" s="344">
        <f t="shared" si="105"/>
        <v>0</v>
      </c>
      <c r="AD182" s="344"/>
      <c r="AE182" s="344"/>
      <c r="AF182" s="344">
        <f t="shared" si="105"/>
        <v>0</v>
      </c>
      <c r="AG182" s="344"/>
      <c r="AH182" s="344"/>
      <c r="AI182" s="344">
        <f t="shared" si="105"/>
        <v>0</v>
      </c>
      <c r="AJ182" s="344"/>
      <c r="AK182" s="344"/>
      <c r="AL182" s="344"/>
      <c r="AM182" s="344"/>
      <c r="AN182" s="344"/>
      <c r="AO182" s="344"/>
      <c r="AP182" s="344"/>
      <c r="AQ182" s="344"/>
      <c r="AR182" s="344"/>
      <c r="AS182" s="344"/>
      <c r="AT182" s="344"/>
      <c r="AU182" s="319"/>
      <c r="AV182" s="319"/>
      <c r="AW182" s="308"/>
      <c r="AX182" s="319"/>
      <c r="AY182" s="308"/>
      <c r="AZ182" s="308"/>
      <c r="BA182" s="308"/>
      <c r="BB182" s="319"/>
      <c r="BC182" s="319"/>
    </row>
    <row r="183" spans="1:55" s="280" customFormat="1" ht="21" hidden="1" customHeight="1" x14ac:dyDescent="0.25">
      <c r="A183" s="356" t="str">
        <f>A550</f>
        <v>b)</v>
      </c>
      <c r="B183" s="319" t="str">
        <f t="shared" ref="B183:AT183" si="106">B550</f>
        <v>Các xã còn lại</v>
      </c>
      <c r="C183" s="319">
        <f t="shared" si="106"/>
        <v>0</v>
      </c>
      <c r="D183" s="344">
        <f t="shared" si="106"/>
        <v>47702</v>
      </c>
      <c r="E183" s="344">
        <f t="shared" si="106"/>
        <v>47702</v>
      </c>
      <c r="F183" s="344">
        <f t="shared" si="106"/>
        <v>0</v>
      </c>
      <c r="G183" s="344">
        <f t="shared" si="106"/>
        <v>0</v>
      </c>
      <c r="H183" s="344">
        <f t="shared" si="106"/>
        <v>47702</v>
      </c>
      <c r="I183" s="344">
        <f t="shared" si="106"/>
        <v>47702</v>
      </c>
      <c r="J183" s="344">
        <f t="shared" si="106"/>
        <v>0</v>
      </c>
      <c r="K183" s="344">
        <f t="shared" si="106"/>
        <v>47702</v>
      </c>
      <c r="L183" s="344">
        <f t="shared" si="106"/>
        <v>47702</v>
      </c>
      <c r="M183" s="344">
        <f t="shared" si="106"/>
        <v>0</v>
      </c>
      <c r="N183" s="344">
        <f t="shared" si="106"/>
        <v>0</v>
      </c>
      <c r="O183" s="344">
        <f t="shared" si="106"/>
        <v>0</v>
      </c>
      <c r="P183" s="344">
        <f t="shared" si="106"/>
        <v>0</v>
      </c>
      <c r="Q183" s="344">
        <f t="shared" si="106"/>
        <v>0</v>
      </c>
      <c r="R183" s="344"/>
      <c r="S183" s="344"/>
      <c r="T183" s="344">
        <f t="shared" si="106"/>
        <v>0</v>
      </c>
      <c r="U183" s="344"/>
      <c r="V183" s="344"/>
      <c r="W183" s="344">
        <f t="shared" si="106"/>
        <v>47702</v>
      </c>
      <c r="X183" s="344"/>
      <c r="Y183" s="344"/>
      <c r="Z183" s="344">
        <f t="shared" si="106"/>
        <v>0</v>
      </c>
      <c r="AA183" s="344"/>
      <c r="AB183" s="344"/>
      <c r="AC183" s="344">
        <f t="shared" si="106"/>
        <v>0</v>
      </c>
      <c r="AD183" s="344"/>
      <c r="AE183" s="344"/>
      <c r="AF183" s="344">
        <f t="shared" si="106"/>
        <v>0</v>
      </c>
      <c r="AG183" s="344"/>
      <c r="AH183" s="344"/>
      <c r="AI183" s="344">
        <f t="shared" si="106"/>
        <v>0</v>
      </c>
      <c r="AJ183" s="344"/>
      <c r="AK183" s="344"/>
      <c r="AL183" s="344">
        <f t="shared" si="106"/>
        <v>0</v>
      </c>
      <c r="AM183" s="344"/>
      <c r="AN183" s="344"/>
      <c r="AO183" s="319">
        <f t="shared" si="106"/>
        <v>0</v>
      </c>
      <c r="AP183" s="319">
        <f t="shared" si="106"/>
        <v>0</v>
      </c>
      <c r="AQ183" s="319">
        <f t="shared" si="106"/>
        <v>0</v>
      </c>
      <c r="AR183" s="319">
        <f t="shared" si="106"/>
        <v>0</v>
      </c>
      <c r="AS183" s="319">
        <f t="shared" si="106"/>
        <v>0</v>
      </c>
      <c r="AT183" s="319">
        <f t="shared" si="106"/>
        <v>0</v>
      </c>
      <c r="AU183" s="319"/>
      <c r="AV183" s="319"/>
      <c r="AW183" s="308"/>
      <c r="AX183" s="319"/>
      <c r="AY183" s="308"/>
      <c r="AZ183" s="308"/>
      <c r="BA183" s="308"/>
      <c r="BB183" s="319"/>
      <c r="BC183" s="319"/>
    </row>
    <row r="184" spans="1:55" s="280" customFormat="1" ht="62.25" hidden="1" customHeight="1" x14ac:dyDescent="0.25">
      <c r="A184" s="356" t="str">
        <f>A553</f>
        <v>III</v>
      </c>
      <c r="B184" s="319" t="str">
        <f t="shared" ref="B184:AI184" si="107">B553</f>
        <v>DỰ ÁN 4: Đầu tư cơ sở hạ tầng thiết yếu, phục vụ sản xuất, đời sống trong vùng đồng bào dân tộc thiểu số và miền núi và các đơn vị sự nghiệp công của lĩnh vực dân tộc</v>
      </c>
      <c r="C184" s="319">
        <f t="shared" si="107"/>
        <v>0</v>
      </c>
      <c r="D184" s="344">
        <f t="shared" si="107"/>
        <v>105500</v>
      </c>
      <c r="E184" s="344">
        <f t="shared" si="107"/>
        <v>105500</v>
      </c>
      <c r="F184" s="344">
        <f t="shared" si="107"/>
        <v>0</v>
      </c>
      <c r="G184" s="344">
        <f t="shared" si="107"/>
        <v>0</v>
      </c>
      <c r="H184" s="344">
        <f t="shared" si="107"/>
        <v>105500</v>
      </c>
      <c r="I184" s="344">
        <f t="shared" si="107"/>
        <v>105500</v>
      </c>
      <c r="J184" s="344">
        <f t="shared" si="107"/>
        <v>0</v>
      </c>
      <c r="K184" s="344">
        <f t="shared" si="107"/>
        <v>92500</v>
      </c>
      <c r="L184" s="344">
        <f t="shared" si="107"/>
        <v>92500</v>
      </c>
      <c r="M184" s="344">
        <f t="shared" si="107"/>
        <v>0</v>
      </c>
      <c r="N184" s="344">
        <f t="shared" si="107"/>
        <v>13000</v>
      </c>
      <c r="O184" s="344">
        <f t="shared" si="107"/>
        <v>13000</v>
      </c>
      <c r="P184" s="344">
        <f t="shared" si="107"/>
        <v>0</v>
      </c>
      <c r="Q184" s="344">
        <f t="shared" si="107"/>
        <v>57502</v>
      </c>
      <c r="R184" s="344"/>
      <c r="S184" s="344"/>
      <c r="T184" s="344">
        <f t="shared" si="107"/>
        <v>0</v>
      </c>
      <c r="U184" s="344"/>
      <c r="V184" s="344"/>
      <c r="W184" s="344">
        <f t="shared" si="107"/>
        <v>32998</v>
      </c>
      <c r="X184" s="344"/>
      <c r="Y184" s="344"/>
      <c r="Z184" s="344">
        <f t="shared" si="107"/>
        <v>0</v>
      </c>
      <c r="AA184" s="344"/>
      <c r="AB184" s="344"/>
      <c r="AC184" s="344">
        <f t="shared" si="107"/>
        <v>12000</v>
      </c>
      <c r="AD184" s="344"/>
      <c r="AE184" s="344"/>
      <c r="AF184" s="344">
        <f t="shared" si="107"/>
        <v>0</v>
      </c>
      <c r="AG184" s="344"/>
      <c r="AH184" s="344"/>
      <c r="AI184" s="344">
        <f t="shared" si="107"/>
        <v>3000</v>
      </c>
      <c r="AJ184" s="344"/>
      <c r="AK184" s="344"/>
      <c r="AL184" s="344"/>
      <c r="AM184" s="344"/>
      <c r="AN184" s="344"/>
      <c r="AO184" s="344"/>
      <c r="AP184" s="344"/>
      <c r="AQ184" s="344"/>
      <c r="AR184" s="344"/>
      <c r="AS184" s="344"/>
      <c r="AT184" s="344"/>
      <c r="AU184" s="319"/>
      <c r="AV184" s="319"/>
      <c r="AW184" s="308"/>
      <c r="AX184" s="319"/>
      <c r="AY184" s="308"/>
      <c r="AZ184" s="308"/>
      <c r="BA184" s="308"/>
      <c r="BB184" s="319"/>
      <c r="BC184" s="319"/>
    </row>
    <row r="185" spans="1:55" s="280" customFormat="1" ht="21" hidden="1" customHeight="1" x14ac:dyDescent="0.25">
      <c r="A185" s="356" t="e">
        <f>#REF!</f>
        <v>#REF!</v>
      </c>
      <c r="B185" s="319" t="e">
        <f>#REF!</f>
        <v>#REF!</v>
      </c>
      <c r="C185" s="319" t="e">
        <f>#REF!</f>
        <v>#REF!</v>
      </c>
      <c r="D185" s="344" t="e">
        <f>#REF!</f>
        <v>#REF!</v>
      </c>
      <c r="E185" s="344" t="e">
        <f>#REF!</f>
        <v>#REF!</v>
      </c>
      <c r="F185" s="344" t="e">
        <f>#REF!</f>
        <v>#REF!</v>
      </c>
      <c r="G185" s="344" t="e">
        <f>#REF!</f>
        <v>#REF!</v>
      </c>
      <c r="H185" s="344" t="e">
        <f>#REF!</f>
        <v>#REF!</v>
      </c>
      <c r="I185" s="344" t="e">
        <f>#REF!</f>
        <v>#REF!</v>
      </c>
      <c r="J185" s="344" t="e">
        <f>#REF!</f>
        <v>#REF!</v>
      </c>
      <c r="K185" s="344" t="e">
        <f>#REF!</f>
        <v>#REF!</v>
      </c>
      <c r="L185" s="344" t="e">
        <f>#REF!</f>
        <v>#REF!</v>
      </c>
      <c r="M185" s="344" t="e">
        <f>#REF!</f>
        <v>#REF!</v>
      </c>
      <c r="N185" s="344" t="e">
        <f>#REF!</f>
        <v>#REF!</v>
      </c>
      <c r="O185" s="344" t="e">
        <f>#REF!</f>
        <v>#REF!</v>
      </c>
      <c r="P185" s="344" t="e">
        <f>#REF!</f>
        <v>#REF!</v>
      </c>
      <c r="Q185" s="344" t="e">
        <f>#REF!</f>
        <v>#REF!</v>
      </c>
      <c r="R185" s="344"/>
      <c r="S185" s="344"/>
      <c r="T185" s="344" t="e">
        <f>#REF!</f>
        <v>#REF!</v>
      </c>
      <c r="U185" s="344"/>
      <c r="V185" s="344"/>
      <c r="W185" s="344" t="e">
        <f>#REF!</f>
        <v>#REF!</v>
      </c>
      <c r="X185" s="344"/>
      <c r="Y185" s="344"/>
      <c r="Z185" s="344" t="e">
        <f>#REF!</f>
        <v>#REF!</v>
      </c>
      <c r="AA185" s="344"/>
      <c r="AB185" s="344"/>
      <c r="AC185" s="344" t="e">
        <f>#REF!</f>
        <v>#REF!</v>
      </c>
      <c r="AD185" s="344"/>
      <c r="AE185" s="344"/>
      <c r="AF185" s="344" t="e">
        <f>#REF!</f>
        <v>#REF!</v>
      </c>
      <c r="AG185" s="344"/>
      <c r="AH185" s="344"/>
      <c r="AI185" s="344" t="e">
        <f>#REF!</f>
        <v>#REF!</v>
      </c>
      <c r="AJ185" s="344"/>
      <c r="AK185" s="344"/>
      <c r="AL185" s="344" t="e">
        <f>#REF!</f>
        <v>#REF!</v>
      </c>
      <c r="AM185" s="344"/>
      <c r="AN185" s="344"/>
      <c r="AO185" s="319" t="e">
        <f>#REF!</f>
        <v>#REF!</v>
      </c>
      <c r="AP185" s="319" t="e">
        <f>#REF!</f>
        <v>#REF!</v>
      </c>
      <c r="AQ185" s="319" t="e">
        <f>#REF!</f>
        <v>#REF!</v>
      </c>
      <c r="AR185" s="319" t="e">
        <f>#REF!</f>
        <v>#REF!</v>
      </c>
      <c r="AS185" s="319" t="e">
        <f>#REF!</f>
        <v>#REF!</v>
      </c>
      <c r="AT185" s="319" t="e">
        <f>#REF!</f>
        <v>#REF!</v>
      </c>
      <c r="AU185" s="319"/>
      <c r="AV185" s="319"/>
      <c r="AW185" s="308"/>
      <c r="AX185" s="319"/>
      <c r="AY185" s="308"/>
      <c r="AZ185" s="308"/>
      <c r="BA185" s="308"/>
      <c r="BB185" s="319"/>
      <c r="BC185" s="319"/>
    </row>
    <row r="186" spans="1:55" s="280" customFormat="1" ht="31.5" hidden="1" customHeight="1" x14ac:dyDescent="0.25">
      <c r="A186" s="356" t="e">
        <f>#REF!</f>
        <v>#REF!</v>
      </c>
      <c r="B186" s="319" t="e">
        <f>#REF!</f>
        <v>#REF!</v>
      </c>
      <c r="C186" s="319" t="e">
        <f>#REF!</f>
        <v>#REF!</v>
      </c>
      <c r="D186" s="344" t="e">
        <f>#REF!</f>
        <v>#REF!</v>
      </c>
      <c r="E186" s="344" t="e">
        <f>#REF!</f>
        <v>#REF!</v>
      </c>
      <c r="F186" s="344" t="e">
        <f>#REF!</f>
        <v>#REF!</v>
      </c>
      <c r="G186" s="344" t="e">
        <f>#REF!</f>
        <v>#REF!</v>
      </c>
      <c r="H186" s="344" t="e">
        <f>#REF!</f>
        <v>#REF!</v>
      </c>
      <c r="I186" s="344" t="e">
        <f>#REF!</f>
        <v>#REF!</v>
      </c>
      <c r="J186" s="344" t="e">
        <f>#REF!</f>
        <v>#REF!</v>
      </c>
      <c r="K186" s="344" t="e">
        <f>#REF!</f>
        <v>#REF!</v>
      </c>
      <c r="L186" s="344" t="e">
        <f>#REF!</f>
        <v>#REF!</v>
      </c>
      <c r="M186" s="344" t="e">
        <f>#REF!</f>
        <v>#REF!</v>
      </c>
      <c r="N186" s="344" t="e">
        <f>#REF!</f>
        <v>#REF!</v>
      </c>
      <c r="O186" s="344" t="e">
        <f>#REF!</f>
        <v>#REF!</v>
      </c>
      <c r="P186" s="344" t="e">
        <f>#REF!</f>
        <v>#REF!</v>
      </c>
      <c r="Q186" s="344" t="e">
        <f>#REF!</f>
        <v>#REF!</v>
      </c>
      <c r="R186" s="344"/>
      <c r="S186" s="344"/>
      <c r="T186" s="344" t="e">
        <f>#REF!</f>
        <v>#REF!</v>
      </c>
      <c r="U186" s="344"/>
      <c r="V186" s="344"/>
      <c r="W186" s="344" t="e">
        <f>#REF!</f>
        <v>#REF!</v>
      </c>
      <c r="X186" s="344"/>
      <c r="Y186" s="344"/>
      <c r="Z186" s="344" t="e">
        <f>#REF!</f>
        <v>#REF!</v>
      </c>
      <c r="AA186" s="344"/>
      <c r="AB186" s="344"/>
      <c r="AC186" s="344" t="e">
        <f>#REF!</f>
        <v>#REF!</v>
      </c>
      <c r="AD186" s="344"/>
      <c r="AE186" s="344"/>
      <c r="AF186" s="344" t="e">
        <f>#REF!</f>
        <v>#REF!</v>
      </c>
      <c r="AG186" s="344"/>
      <c r="AH186" s="344"/>
      <c r="AI186" s="344" t="e">
        <f>#REF!</f>
        <v>#REF!</v>
      </c>
      <c r="AJ186" s="344"/>
      <c r="AK186" s="344"/>
      <c r="AL186" s="344" t="e">
        <f>#REF!</f>
        <v>#REF!</v>
      </c>
      <c r="AM186" s="344"/>
      <c r="AN186" s="344"/>
      <c r="AO186" s="319" t="e">
        <f>#REF!</f>
        <v>#REF!</v>
      </c>
      <c r="AP186" s="319" t="e">
        <f>#REF!</f>
        <v>#REF!</v>
      </c>
      <c r="AQ186" s="319" t="e">
        <f>#REF!</f>
        <v>#REF!</v>
      </c>
      <c r="AR186" s="319" t="e">
        <f>#REF!</f>
        <v>#REF!</v>
      </c>
      <c r="AS186" s="319" t="e">
        <f>#REF!</f>
        <v>#REF!</v>
      </c>
      <c r="AT186" s="319" t="e">
        <f>#REF!</f>
        <v>#REF!</v>
      </c>
      <c r="AU186" s="319"/>
      <c r="AV186" s="319"/>
      <c r="AW186" s="308"/>
      <c r="AX186" s="319"/>
      <c r="AY186" s="308"/>
      <c r="AZ186" s="308"/>
      <c r="BA186" s="308"/>
      <c r="BB186" s="319"/>
      <c r="BC186" s="319"/>
    </row>
    <row r="187" spans="1:55" s="280" customFormat="1" ht="21" hidden="1" customHeight="1" x14ac:dyDescent="0.25">
      <c r="A187" s="356" t="e">
        <f>#REF!</f>
        <v>#REF!</v>
      </c>
      <c r="B187" s="319" t="e">
        <f>#REF!</f>
        <v>#REF!</v>
      </c>
      <c r="C187" s="319" t="e">
        <f>#REF!</f>
        <v>#REF!</v>
      </c>
      <c r="D187" s="344" t="e">
        <f>#REF!</f>
        <v>#REF!</v>
      </c>
      <c r="E187" s="344" t="e">
        <f>#REF!</f>
        <v>#REF!</v>
      </c>
      <c r="F187" s="344" t="e">
        <f>#REF!</f>
        <v>#REF!</v>
      </c>
      <c r="G187" s="344" t="e">
        <f>#REF!</f>
        <v>#REF!</v>
      </c>
      <c r="H187" s="344" t="e">
        <f>#REF!</f>
        <v>#REF!</v>
      </c>
      <c r="I187" s="344" t="e">
        <f>#REF!</f>
        <v>#REF!</v>
      </c>
      <c r="J187" s="344" t="e">
        <f>#REF!</f>
        <v>#REF!</v>
      </c>
      <c r="K187" s="344" t="e">
        <f>#REF!</f>
        <v>#REF!</v>
      </c>
      <c r="L187" s="344" t="e">
        <f>#REF!</f>
        <v>#REF!</v>
      </c>
      <c r="M187" s="344" t="e">
        <f>#REF!</f>
        <v>#REF!</v>
      </c>
      <c r="N187" s="344" t="e">
        <f>#REF!</f>
        <v>#REF!</v>
      </c>
      <c r="O187" s="344" t="e">
        <f>#REF!</f>
        <v>#REF!</v>
      </c>
      <c r="P187" s="344" t="e">
        <f>#REF!</f>
        <v>#REF!</v>
      </c>
      <c r="Q187" s="344" t="e">
        <f>#REF!</f>
        <v>#REF!</v>
      </c>
      <c r="R187" s="344"/>
      <c r="S187" s="344"/>
      <c r="T187" s="344" t="e">
        <f>#REF!</f>
        <v>#REF!</v>
      </c>
      <c r="U187" s="344"/>
      <c r="V187" s="344"/>
      <c r="W187" s="344" t="e">
        <f>#REF!</f>
        <v>#REF!</v>
      </c>
      <c r="X187" s="344"/>
      <c r="Y187" s="344"/>
      <c r="Z187" s="344" t="e">
        <f>#REF!</f>
        <v>#REF!</v>
      </c>
      <c r="AA187" s="344"/>
      <c r="AB187" s="344"/>
      <c r="AC187" s="344" t="e">
        <f>#REF!</f>
        <v>#REF!</v>
      </c>
      <c r="AD187" s="344"/>
      <c r="AE187" s="344"/>
      <c r="AF187" s="344" t="e">
        <f>#REF!</f>
        <v>#REF!</v>
      </c>
      <c r="AG187" s="344"/>
      <c r="AH187" s="344"/>
      <c r="AI187" s="344" t="e">
        <f>#REF!</f>
        <v>#REF!</v>
      </c>
      <c r="AJ187" s="344"/>
      <c r="AK187" s="344"/>
      <c r="AL187" s="344"/>
      <c r="AM187" s="344"/>
      <c r="AN187" s="344"/>
      <c r="AO187" s="344"/>
      <c r="AP187" s="344"/>
      <c r="AQ187" s="344"/>
      <c r="AR187" s="344"/>
      <c r="AS187" s="344"/>
      <c r="AT187" s="344"/>
      <c r="AU187" s="319"/>
      <c r="AV187" s="319"/>
      <c r="AW187" s="308"/>
      <c r="AX187" s="319"/>
      <c r="AY187" s="308"/>
      <c r="AZ187" s="308"/>
      <c r="BA187" s="308"/>
      <c r="BB187" s="319"/>
      <c r="BC187" s="319"/>
    </row>
    <row r="188" spans="1:55" s="280" customFormat="1" ht="21" hidden="1" customHeight="1" x14ac:dyDescent="0.25">
      <c r="A188" s="356" t="e">
        <f>#REF!</f>
        <v>#REF!</v>
      </c>
      <c r="B188" s="319" t="e">
        <f>#REF!</f>
        <v>#REF!</v>
      </c>
      <c r="C188" s="319" t="e">
        <f>#REF!</f>
        <v>#REF!</v>
      </c>
      <c r="D188" s="344" t="e">
        <f>#REF!</f>
        <v>#REF!</v>
      </c>
      <c r="E188" s="344" t="e">
        <f>#REF!</f>
        <v>#REF!</v>
      </c>
      <c r="F188" s="344" t="e">
        <f>#REF!</f>
        <v>#REF!</v>
      </c>
      <c r="G188" s="344" t="e">
        <f>#REF!</f>
        <v>#REF!</v>
      </c>
      <c r="H188" s="344" t="e">
        <f>#REF!</f>
        <v>#REF!</v>
      </c>
      <c r="I188" s="344" t="e">
        <f>#REF!</f>
        <v>#REF!</v>
      </c>
      <c r="J188" s="344" t="e">
        <f>#REF!</f>
        <v>#REF!</v>
      </c>
      <c r="K188" s="344" t="e">
        <f>#REF!</f>
        <v>#REF!</v>
      </c>
      <c r="L188" s="344" t="e">
        <f>#REF!</f>
        <v>#REF!</v>
      </c>
      <c r="M188" s="344" t="e">
        <f>#REF!</f>
        <v>#REF!</v>
      </c>
      <c r="N188" s="344" t="e">
        <f>#REF!</f>
        <v>#REF!</v>
      </c>
      <c r="O188" s="344" t="e">
        <f>#REF!</f>
        <v>#REF!</v>
      </c>
      <c r="P188" s="344" t="e">
        <f>#REF!</f>
        <v>#REF!</v>
      </c>
      <c r="Q188" s="344" t="e">
        <f>#REF!</f>
        <v>#REF!</v>
      </c>
      <c r="R188" s="344"/>
      <c r="S188" s="344"/>
      <c r="T188" s="344" t="e">
        <f>#REF!</f>
        <v>#REF!</v>
      </c>
      <c r="U188" s="344"/>
      <c r="V188" s="344"/>
      <c r="W188" s="344" t="e">
        <f>#REF!</f>
        <v>#REF!</v>
      </c>
      <c r="X188" s="344"/>
      <c r="Y188" s="344"/>
      <c r="Z188" s="344" t="e">
        <f>#REF!</f>
        <v>#REF!</v>
      </c>
      <c r="AA188" s="344"/>
      <c r="AB188" s="344"/>
      <c r="AC188" s="344" t="e">
        <f>#REF!</f>
        <v>#REF!</v>
      </c>
      <c r="AD188" s="344"/>
      <c r="AE188" s="344"/>
      <c r="AF188" s="344" t="e">
        <f>#REF!</f>
        <v>#REF!</v>
      </c>
      <c r="AG188" s="344"/>
      <c r="AH188" s="344"/>
      <c r="AI188" s="344" t="e">
        <f>#REF!</f>
        <v>#REF!</v>
      </c>
      <c r="AJ188" s="344"/>
      <c r="AK188" s="344"/>
      <c r="AL188" s="344"/>
      <c r="AM188" s="344"/>
      <c r="AN188" s="344"/>
      <c r="AO188" s="344"/>
      <c r="AP188" s="344"/>
      <c r="AQ188" s="344"/>
      <c r="AR188" s="344"/>
      <c r="AS188" s="344"/>
      <c r="AT188" s="344"/>
      <c r="AU188" s="319"/>
      <c r="AV188" s="319"/>
      <c r="AW188" s="308"/>
      <c r="AX188" s="319"/>
      <c r="AY188" s="308"/>
      <c r="AZ188" s="308"/>
      <c r="BA188" s="308"/>
      <c r="BB188" s="319"/>
      <c r="BC188" s="319"/>
    </row>
    <row r="189" spans="1:55" s="280" customFormat="1" ht="21" hidden="1" customHeight="1" x14ac:dyDescent="0.25">
      <c r="A189" s="356" t="e">
        <f>#REF!</f>
        <v>#REF!</v>
      </c>
      <c r="B189" s="319" t="e">
        <f>#REF!</f>
        <v>#REF!</v>
      </c>
      <c r="C189" s="319" t="e">
        <f>#REF!</f>
        <v>#REF!</v>
      </c>
      <c r="D189" s="344" t="e">
        <f>#REF!</f>
        <v>#REF!</v>
      </c>
      <c r="E189" s="344" t="e">
        <f>#REF!</f>
        <v>#REF!</v>
      </c>
      <c r="F189" s="344" t="e">
        <f>#REF!</f>
        <v>#REF!</v>
      </c>
      <c r="G189" s="344" t="e">
        <f>#REF!</f>
        <v>#REF!</v>
      </c>
      <c r="H189" s="344" t="e">
        <f>#REF!</f>
        <v>#REF!</v>
      </c>
      <c r="I189" s="344" t="e">
        <f>#REF!</f>
        <v>#REF!</v>
      </c>
      <c r="J189" s="344" t="e">
        <f>#REF!</f>
        <v>#REF!</v>
      </c>
      <c r="K189" s="344" t="e">
        <f>#REF!</f>
        <v>#REF!</v>
      </c>
      <c r="L189" s="344" t="e">
        <f>#REF!</f>
        <v>#REF!</v>
      </c>
      <c r="M189" s="344" t="e">
        <f>#REF!</f>
        <v>#REF!</v>
      </c>
      <c r="N189" s="344" t="e">
        <f>#REF!</f>
        <v>#REF!</v>
      </c>
      <c r="O189" s="344" t="e">
        <f>#REF!</f>
        <v>#REF!</v>
      </c>
      <c r="P189" s="344" t="e">
        <f>#REF!</f>
        <v>#REF!</v>
      </c>
      <c r="Q189" s="344" t="e">
        <f>#REF!</f>
        <v>#REF!</v>
      </c>
      <c r="R189" s="344"/>
      <c r="S189" s="344"/>
      <c r="T189" s="344" t="e">
        <f>#REF!</f>
        <v>#REF!</v>
      </c>
      <c r="U189" s="344"/>
      <c r="V189" s="344"/>
      <c r="W189" s="344" t="e">
        <f>#REF!</f>
        <v>#REF!</v>
      </c>
      <c r="X189" s="344"/>
      <c r="Y189" s="344"/>
      <c r="Z189" s="344" t="e">
        <f>#REF!</f>
        <v>#REF!</v>
      </c>
      <c r="AA189" s="344"/>
      <c r="AB189" s="344"/>
      <c r="AC189" s="344" t="e">
        <f>#REF!</f>
        <v>#REF!</v>
      </c>
      <c r="AD189" s="344"/>
      <c r="AE189" s="344"/>
      <c r="AF189" s="344" t="e">
        <f>#REF!</f>
        <v>#REF!</v>
      </c>
      <c r="AG189" s="344"/>
      <c r="AH189" s="344"/>
      <c r="AI189" s="344" t="e">
        <f>#REF!</f>
        <v>#REF!</v>
      </c>
      <c r="AJ189" s="344"/>
      <c r="AK189" s="344"/>
      <c r="AL189" s="344"/>
      <c r="AM189" s="344"/>
      <c r="AN189" s="344"/>
      <c r="AO189" s="344"/>
      <c r="AP189" s="344"/>
      <c r="AQ189" s="344"/>
      <c r="AR189" s="344"/>
      <c r="AS189" s="344"/>
      <c r="AT189" s="344"/>
      <c r="AU189" s="319"/>
      <c r="AV189" s="319"/>
      <c r="AW189" s="308"/>
      <c r="AX189" s="319"/>
      <c r="AY189" s="308"/>
      <c r="AZ189" s="308"/>
      <c r="BA189" s="308"/>
      <c r="BB189" s="319"/>
      <c r="BC189" s="319"/>
    </row>
    <row r="190" spans="1:55" s="280" customFormat="1" ht="21" hidden="1" customHeight="1" x14ac:dyDescent="0.25">
      <c r="A190" s="356" t="e">
        <f>#REF!</f>
        <v>#REF!</v>
      </c>
      <c r="B190" s="319" t="e">
        <f>#REF!</f>
        <v>#REF!</v>
      </c>
      <c r="C190" s="319" t="e">
        <f>#REF!</f>
        <v>#REF!</v>
      </c>
      <c r="D190" s="344" t="e">
        <f>#REF!</f>
        <v>#REF!</v>
      </c>
      <c r="E190" s="344" t="e">
        <f>#REF!</f>
        <v>#REF!</v>
      </c>
      <c r="F190" s="344" t="e">
        <f>#REF!</f>
        <v>#REF!</v>
      </c>
      <c r="G190" s="344" t="e">
        <f>#REF!</f>
        <v>#REF!</v>
      </c>
      <c r="H190" s="344" t="e">
        <f>#REF!</f>
        <v>#REF!</v>
      </c>
      <c r="I190" s="344" t="e">
        <f>#REF!</f>
        <v>#REF!</v>
      </c>
      <c r="J190" s="344" t="e">
        <f>#REF!</f>
        <v>#REF!</v>
      </c>
      <c r="K190" s="344" t="e">
        <f>#REF!</f>
        <v>#REF!</v>
      </c>
      <c r="L190" s="344" t="e">
        <f>#REF!</f>
        <v>#REF!</v>
      </c>
      <c r="M190" s="344" t="e">
        <f>#REF!</f>
        <v>#REF!</v>
      </c>
      <c r="N190" s="344" t="e">
        <f>#REF!</f>
        <v>#REF!</v>
      </c>
      <c r="O190" s="344" t="e">
        <f>#REF!</f>
        <v>#REF!</v>
      </c>
      <c r="P190" s="344" t="e">
        <f>#REF!</f>
        <v>#REF!</v>
      </c>
      <c r="Q190" s="344" t="e">
        <f>#REF!</f>
        <v>#REF!</v>
      </c>
      <c r="R190" s="344"/>
      <c r="S190" s="344"/>
      <c r="T190" s="344" t="e">
        <f>#REF!</f>
        <v>#REF!</v>
      </c>
      <c r="U190" s="344"/>
      <c r="V190" s="344"/>
      <c r="W190" s="344" t="e">
        <f>#REF!</f>
        <v>#REF!</v>
      </c>
      <c r="X190" s="344"/>
      <c r="Y190" s="344"/>
      <c r="Z190" s="344" t="e">
        <f>#REF!</f>
        <v>#REF!</v>
      </c>
      <c r="AA190" s="344"/>
      <c r="AB190" s="344"/>
      <c r="AC190" s="344" t="e">
        <f>#REF!</f>
        <v>#REF!</v>
      </c>
      <c r="AD190" s="344"/>
      <c r="AE190" s="344"/>
      <c r="AF190" s="344" t="e">
        <f>#REF!</f>
        <v>#REF!</v>
      </c>
      <c r="AG190" s="344"/>
      <c r="AH190" s="344"/>
      <c r="AI190" s="344" t="e">
        <f>#REF!</f>
        <v>#REF!</v>
      </c>
      <c r="AJ190" s="344"/>
      <c r="AK190" s="344"/>
      <c r="AL190" s="344"/>
      <c r="AM190" s="344"/>
      <c r="AN190" s="344"/>
      <c r="AO190" s="344"/>
      <c r="AP190" s="344"/>
      <c r="AQ190" s="344"/>
      <c r="AR190" s="344"/>
      <c r="AS190" s="344"/>
      <c r="AT190" s="344"/>
      <c r="AU190" s="319"/>
      <c r="AV190" s="319"/>
      <c r="AW190" s="308"/>
      <c r="AX190" s="319"/>
      <c r="AY190" s="308"/>
      <c r="AZ190" s="308"/>
      <c r="BA190" s="308"/>
      <c r="BB190" s="319"/>
      <c r="BC190" s="319"/>
    </row>
    <row r="191" spans="1:55" s="280" customFormat="1" ht="28.5" hidden="1" customHeight="1" x14ac:dyDescent="0.25">
      <c r="A191" s="356" t="e">
        <f>#REF!</f>
        <v>#REF!</v>
      </c>
      <c r="B191" s="319" t="e">
        <f>#REF!</f>
        <v>#REF!</v>
      </c>
      <c r="C191" s="319" t="e">
        <f>#REF!</f>
        <v>#REF!</v>
      </c>
      <c r="D191" s="344" t="e">
        <f>#REF!</f>
        <v>#REF!</v>
      </c>
      <c r="E191" s="344" t="e">
        <f>#REF!</f>
        <v>#REF!</v>
      </c>
      <c r="F191" s="344" t="e">
        <f>#REF!</f>
        <v>#REF!</v>
      </c>
      <c r="G191" s="344" t="e">
        <f>#REF!</f>
        <v>#REF!</v>
      </c>
      <c r="H191" s="344" t="e">
        <f>#REF!</f>
        <v>#REF!</v>
      </c>
      <c r="I191" s="344" t="e">
        <f>#REF!</f>
        <v>#REF!</v>
      </c>
      <c r="J191" s="344" t="e">
        <f>#REF!</f>
        <v>#REF!</v>
      </c>
      <c r="K191" s="344" t="e">
        <f>#REF!</f>
        <v>#REF!</v>
      </c>
      <c r="L191" s="344" t="e">
        <f>#REF!</f>
        <v>#REF!</v>
      </c>
      <c r="M191" s="344" t="e">
        <f>#REF!</f>
        <v>#REF!</v>
      </c>
      <c r="N191" s="344" t="e">
        <f>#REF!</f>
        <v>#REF!</v>
      </c>
      <c r="O191" s="344" t="e">
        <f>#REF!</f>
        <v>#REF!</v>
      </c>
      <c r="P191" s="344" t="e">
        <f>#REF!</f>
        <v>#REF!</v>
      </c>
      <c r="Q191" s="344" t="e">
        <f>#REF!</f>
        <v>#REF!</v>
      </c>
      <c r="R191" s="344"/>
      <c r="S191" s="344"/>
      <c r="T191" s="344" t="e">
        <f>#REF!</f>
        <v>#REF!</v>
      </c>
      <c r="U191" s="344"/>
      <c r="V191" s="344"/>
      <c r="W191" s="344" t="e">
        <f>#REF!</f>
        <v>#REF!</v>
      </c>
      <c r="X191" s="344"/>
      <c r="Y191" s="344"/>
      <c r="Z191" s="344" t="e">
        <f>#REF!</f>
        <v>#REF!</v>
      </c>
      <c r="AA191" s="344"/>
      <c r="AB191" s="344"/>
      <c r="AC191" s="344" t="e">
        <f>#REF!</f>
        <v>#REF!</v>
      </c>
      <c r="AD191" s="344"/>
      <c r="AE191" s="344"/>
      <c r="AF191" s="344" t="e">
        <f>#REF!</f>
        <v>#REF!</v>
      </c>
      <c r="AG191" s="344"/>
      <c r="AH191" s="344"/>
      <c r="AI191" s="344" t="e">
        <f>#REF!</f>
        <v>#REF!</v>
      </c>
      <c r="AJ191" s="344"/>
      <c r="AK191" s="344"/>
      <c r="AL191" s="344" t="e">
        <f>#REF!</f>
        <v>#REF!</v>
      </c>
      <c r="AM191" s="344"/>
      <c r="AN191" s="344"/>
      <c r="AO191" s="344"/>
      <c r="AP191" s="344"/>
      <c r="AQ191" s="344"/>
      <c r="AR191" s="344"/>
      <c r="AS191" s="344"/>
      <c r="AT191" s="344"/>
      <c r="AU191" s="319"/>
      <c r="AV191" s="319"/>
      <c r="AW191" s="308"/>
      <c r="AX191" s="319"/>
      <c r="AY191" s="308"/>
      <c r="AZ191" s="308"/>
      <c r="BA191" s="308"/>
      <c r="BB191" s="319"/>
      <c r="BC191" s="319"/>
    </row>
    <row r="192" spans="1:55" s="280" customFormat="1" ht="21" hidden="1" customHeight="1" x14ac:dyDescent="0.25">
      <c r="A192" s="356" t="e">
        <f>#REF!</f>
        <v>#REF!</v>
      </c>
      <c r="B192" s="319" t="e">
        <f>#REF!</f>
        <v>#REF!</v>
      </c>
      <c r="C192" s="319" t="e">
        <f>#REF!</f>
        <v>#REF!</v>
      </c>
      <c r="D192" s="344" t="e">
        <f>#REF!</f>
        <v>#REF!</v>
      </c>
      <c r="E192" s="344" t="e">
        <f>#REF!</f>
        <v>#REF!</v>
      </c>
      <c r="F192" s="344" t="e">
        <f>#REF!</f>
        <v>#REF!</v>
      </c>
      <c r="G192" s="344" t="e">
        <f>#REF!</f>
        <v>#REF!</v>
      </c>
      <c r="H192" s="344" t="e">
        <f>#REF!</f>
        <v>#REF!</v>
      </c>
      <c r="I192" s="344" t="e">
        <f>#REF!</f>
        <v>#REF!</v>
      </c>
      <c r="J192" s="344" t="e">
        <f>#REF!</f>
        <v>#REF!</v>
      </c>
      <c r="K192" s="344" t="e">
        <f>#REF!</f>
        <v>#REF!</v>
      </c>
      <c r="L192" s="344" t="e">
        <f>#REF!</f>
        <v>#REF!</v>
      </c>
      <c r="M192" s="344" t="e">
        <f>#REF!</f>
        <v>#REF!</v>
      </c>
      <c r="N192" s="344" t="e">
        <f>#REF!</f>
        <v>#REF!</v>
      </c>
      <c r="O192" s="344" t="e">
        <f>#REF!</f>
        <v>#REF!</v>
      </c>
      <c r="P192" s="344" t="e">
        <f>#REF!</f>
        <v>#REF!</v>
      </c>
      <c r="Q192" s="344" t="e">
        <f>#REF!</f>
        <v>#REF!</v>
      </c>
      <c r="R192" s="344"/>
      <c r="S192" s="344"/>
      <c r="T192" s="344" t="e">
        <f>#REF!</f>
        <v>#REF!</v>
      </c>
      <c r="U192" s="344"/>
      <c r="V192" s="344"/>
      <c r="W192" s="344" t="e">
        <f>#REF!</f>
        <v>#REF!</v>
      </c>
      <c r="X192" s="344"/>
      <c r="Y192" s="344"/>
      <c r="Z192" s="344" t="e">
        <f>#REF!</f>
        <v>#REF!</v>
      </c>
      <c r="AA192" s="344"/>
      <c r="AB192" s="344"/>
      <c r="AC192" s="344" t="e">
        <f>#REF!</f>
        <v>#REF!</v>
      </c>
      <c r="AD192" s="344"/>
      <c r="AE192" s="344"/>
      <c r="AF192" s="344" t="e">
        <f>#REF!</f>
        <v>#REF!</v>
      </c>
      <c r="AG192" s="344"/>
      <c r="AH192" s="344"/>
      <c r="AI192" s="344" t="e">
        <f>#REF!</f>
        <v>#REF!</v>
      </c>
      <c r="AJ192" s="344"/>
      <c r="AK192" s="344"/>
      <c r="AL192" s="344" t="e">
        <f>#REF!</f>
        <v>#REF!</v>
      </c>
      <c r="AM192" s="344"/>
      <c r="AN192" s="344"/>
      <c r="AO192" s="344"/>
      <c r="AP192" s="344"/>
      <c r="AQ192" s="344"/>
      <c r="AR192" s="344"/>
      <c r="AS192" s="344"/>
      <c r="AT192" s="344"/>
      <c r="AU192" s="319"/>
      <c r="AV192" s="319"/>
      <c r="AW192" s="308"/>
      <c r="AX192" s="319"/>
      <c r="AY192" s="308"/>
      <c r="AZ192" s="308"/>
      <c r="BA192" s="308"/>
      <c r="BB192" s="319"/>
      <c r="BC192" s="319"/>
    </row>
    <row r="193" spans="1:55" s="280" customFormat="1" ht="21" hidden="1" customHeight="1" x14ac:dyDescent="0.25">
      <c r="A193" s="356" t="str">
        <f>A554</f>
        <v>III.2</v>
      </c>
      <c r="B193" s="319" t="str">
        <f t="shared" ref="B193:AI193" si="108">B554</f>
        <v>Cứng hóa đường giao thông đến trung tâm xã</v>
      </c>
      <c r="C193" s="319">
        <f t="shared" si="108"/>
        <v>0</v>
      </c>
      <c r="D193" s="344">
        <f t="shared" si="108"/>
        <v>105500</v>
      </c>
      <c r="E193" s="344">
        <f t="shared" si="108"/>
        <v>105500</v>
      </c>
      <c r="F193" s="344">
        <f t="shared" si="108"/>
        <v>0</v>
      </c>
      <c r="G193" s="344">
        <f t="shared" si="108"/>
        <v>0</v>
      </c>
      <c r="H193" s="344">
        <f t="shared" si="108"/>
        <v>105500</v>
      </c>
      <c r="I193" s="344">
        <f t="shared" si="108"/>
        <v>105500</v>
      </c>
      <c r="J193" s="344">
        <f t="shared" si="108"/>
        <v>0</v>
      </c>
      <c r="K193" s="344">
        <f t="shared" si="108"/>
        <v>92500</v>
      </c>
      <c r="L193" s="344">
        <f t="shared" si="108"/>
        <v>92500</v>
      </c>
      <c r="M193" s="344">
        <f t="shared" si="108"/>
        <v>0</v>
      </c>
      <c r="N193" s="344">
        <f t="shared" si="108"/>
        <v>13000</v>
      </c>
      <c r="O193" s="344">
        <f t="shared" si="108"/>
        <v>13000</v>
      </c>
      <c r="P193" s="344">
        <f t="shared" si="108"/>
        <v>0</v>
      </c>
      <c r="Q193" s="344">
        <f t="shared" si="108"/>
        <v>57502</v>
      </c>
      <c r="R193" s="344"/>
      <c r="S193" s="344"/>
      <c r="T193" s="344">
        <f t="shared" si="108"/>
        <v>0</v>
      </c>
      <c r="U193" s="344"/>
      <c r="V193" s="344"/>
      <c r="W193" s="344">
        <f t="shared" si="108"/>
        <v>32998</v>
      </c>
      <c r="X193" s="344"/>
      <c r="Y193" s="344"/>
      <c r="Z193" s="344">
        <f t="shared" si="108"/>
        <v>0</v>
      </c>
      <c r="AA193" s="344"/>
      <c r="AB193" s="344"/>
      <c r="AC193" s="344">
        <f t="shared" si="108"/>
        <v>12000</v>
      </c>
      <c r="AD193" s="344"/>
      <c r="AE193" s="344"/>
      <c r="AF193" s="344">
        <f t="shared" si="108"/>
        <v>0</v>
      </c>
      <c r="AG193" s="344"/>
      <c r="AH193" s="344"/>
      <c r="AI193" s="344">
        <f t="shared" si="108"/>
        <v>3000</v>
      </c>
      <c r="AJ193" s="344"/>
      <c r="AK193" s="344"/>
      <c r="AL193" s="344"/>
      <c r="AM193" s="344"/>
      <c r="AN193" s="344"/>
      <c r="AO193" s="344"/>
      <c r="AP193" s="344"/>
      <c r="AQ193" s="344"/>
      <c r="AR193" s="344"/>
      <c r="AS193" s="344"/>
      <c r="AT193" s="344"/>
      <c r="AU193" s="319"/>
      <c r="AV193" s="319"/>
      <c r="AW193" s="308"/>
      <c r="AX193" s="319"/>
      <c r="AY193" s="308"/>
      <c r="AZ193" s="308"/>
      <c r="BA193" s="308"/>
      <c r="BB193" s="319"/>
      <c r="BC193" s="319"/>
    </row>
    <row r="194" spans="1:55" s="280" customFormat="1" ht="33" hidden="1" customHeight="1" x14ac:dyDescent="0.25">
      <c r="A194" s="356" t="str">
        <f>A555</f>
        <v>a)</v>
      </c>
      <c r="B194" s="319" t="str">
        <f t="shared" ref="B194:AL194" si="109">B555</f>
        <v>Các xã  thực hiện theo Quyết định 652/QĐ-TTg ngày 28/5/2022</v>
      </c>
      <c r="C194" s="319">
        <f t="shared" si="109"/>
        <v>0</v>
      </c>
      <c r="D194" s="344">
        <f t="shared" si="109"/>
        <v>50000</v>
      </c>
      <c r="E194" s="344">
        <f t="shared" si="109"/>
        <v>50000</v>
      </c>
      <c r="F194" s="344">
        <f t="shared" si="109"/>
        <v>0</v>
      </c>
      <c r="G194" s="344">
        <f t="shared" si="109"/>
        <v>0</v>
      </c>
      <c r="H194" s="344">
        <f t="shared" si="109"/>
        <v>50000</v>
      </c>
      <c r="I194" s="344">
        <f t="shared" si="109"/>
        <v>50000</v>
      </c>
      <c r="J194" s="344">
        <f t="shared" si="109"/>
        <v>0</v>
      </c>
      <c r="K194" s="344">
        <f t="shared" si="109"/>
        <v>50000</v>
      </c>
      <c r="L194" s="344">
        <f t="shared" si="109"/>
        <v>50000</v>
      </c>
      <c r="M194" s="344">
        <f t="shared" si="109"/>
        <v>0</v>
      </c>
      <c r="N194" s="344">
        <f t="shared" si="109"/>
        <v>0</v>
      </c>
      <c r="O194" s="344">
        <f t="shared" si="109"/>
        <v>0</v>
      </c>
      <c r="P194" s="344">
        <f t="shared" si="109"/>
        <v>0</v>
      </c>
      <c r="Q194" s="344">
        <f t="shared" si="109"/>
        <v>33752</v>
      </c>
      <c r="R194" s="344"/>
      <c r="S194" s="344"/>
      <c r="T194" s="344">
        <f t="shared" si="109"/>
        <v>0</v>
      </c>
      <c r="U194" s="344"/>
      <c r="V194" s="344"/>
      <c r="W194" s="344">
        <f t="shared" si="109"/>
        <v>16248.000000000002</v>
      </c>
      <c r="X194" s="344"/>
      <c r="Y194" s="344"/>
      <c r="Z194" s="344">
        <f t="shared" si="109"/>
        <v>0</v>
      </c>
      <c r="AA194" s="344"/>
      <c r="AB194" s="344"/>
      <c r="AC194" s="344">
        <f t="shared" si="109"/>
        <v>0</v>
      </c>
      <c r="AD194" s="344"/>
      <c r="AE194" s="344"/>
      <c r="AF194" s="344">
        <f t="shared" si="109"/>
        <v>0</v>
      </c>
      <c r="AG194" s="344"/>
      <c r="AH194" s="344"/>
      <c r="AI194" s="344">
        <f t="shared" si="109"/>
        <v>0</v>
      </c>
      <c r="AJ194" s="344"/>
      <c r="AK194" s="344"/>
      <c r="AL194" s="344">
        <f t="shared" si="109"/>
        <v>0</v>
      </c>
      <c r="AM194" s="344"/>
      <c r="AN194" s="344"/>
      <c r="AO194" s="344"/>
      <c r="AP194" s="344"/>
      <c r="AQ194" s="344"/>
      <c r="AR194" s="344"/>
      <c r="AS194" s="344"/>
      <c r="AT194" s="344"/>
      <c r="AU194" s="319"/>
      <c r="AV194" s="319"/>
      <c r="AW194" s="308"/>
      <c r="AX194" s="319"/>
      <c r="AY194" s="308"/>
      <c r="AZ194" s="308"/>
      <c r="BA194" s="308"/>
      <c r="BB194" s="319"/>
      <c r="BC194" s="319"/>
    </row>
    <row r="195" spans="1:55" s="280" customFormat="1" ht="21" hidden="1" customHeight="1" x14ac:dyDescent="0.25">
      <c r="A195" s="356" t="str">
        <f>A556</f>
        <v>*</v>
      </c>
      <c r="B195" s="319" t="str">
        <f t="shared" ref="B195:AL195" si="110">B556</f>
        <v>Xã Noong U</v>
      </c>
      <c r="C195" s="319">
        <f t="shared" si="110"/>
        <v>0</v>
      </c>
      <c r="D195" s="344">
        <f t="shared" si="110"/>
        <v>29000</v>
      </c>
      <c r="E195" s="344">
        <f t="shared" si="110"/>
        <v>29000</v>
      </c>
      <c r="F195" s="344">
        <f t="shared" si="110"/>
        <v>0</v>
      </c>
      <c r="G195" s="344">
        <f t="shared" si="110"/>
        <v>0</v>
      </c>
      <c r="H195" s="344">
        <f t="shared" si="110"/>
        <v>29000</v>
      </c>
      <c r="I195" s="344">
        <f t="shared" si="110"/>
        <v>29000</v>
      </c>
      <c r="J195" s="344">
        <f t="shared" si="110"/>
        <v>0</v>
      </c>
      <c r="K195" s="344">
        <f t="shared" si="110"/>
        <v>29000</v>
      </c>
      <c r="L195" s="344">
        <f t="shared" si="110"/>
        <v>29000</v>
      </c>
      <c r="M195" s="344">
        <f t="shared" si="110"/>
        <v>0</v>
      </c>
      <c r="N195" s="344">
        <f t="shared" si="110"/>
        <v>0</v>
      </c>
      <c r="O195" s="344">
        <f t="shared" si="110"/>
        <v>0</v>
      </c>
      <c r="P195" s="344">
        <f t="shared" si="110"/>
        <v>0</v>
      </c>
      <c r="Q195" s="344">
        <f t="shared" si="110"/>
        <v>19052</v>
      </c>
      <c r="R195" s="344"/>
      <c r="S195" s="344"/>
      <c r="T195" s="344">
        <f t="shared" si="110"/>
        <v>0</v>
      </c>
      <c r="U195" s="344"/>
      <c r="V195" s="344"/>
      <c r="W195" s="344">
        <f t="shared" si="110"/>
        <v>9948</v>
      </c>
      <c r="X195" s="344"/>
      <c r="Y195" s="344"/>
      <c r="Z195" s="344">
        <f t="shared" si="110"/>
        <v>0</v>
      </c>
      <c r="AA195" s="344"/>
      <c r="AB195" s="344"/>
      <c r="AC195" s="344">
        <f t="shared" si="110"/>
        <v>0</v>
      </c>
      <c r="AD195" s="344"/>
      <c r="AE195" s="344"/>
      <c r="AF195" s="344">
        <f t="shared" si="110"/>
        <v>0</v>
      </c>
      <c r="AG195" s="344"/>
      <c r="AH195" s="344"/>
      <c r="AI195" s="344">
        <f t="shared" si="110"/>
        <v>0</v>
      </c>
      <c r="AJ195" s="344"/>
      <c r="AK195" s="344"/>
      <c r="AL195" s="344">
        <f t="shared" si="110"/>
        <v>0</v>
      </c>
      <c r="AM195" s="344"/>
      <c r="AN195" s="344"/>
      <c r="AO195" s="344"/>
      <c r="AP195" s="344"/>
      <c r="AQ195" s="344"/>
      <c r="AR195" s="344"/>
      <c r="AS195" s="344"/>
      <c r="AT195" s="344"/>
      <c r="AU195" s="319"/>
      <c r="AV195" s="319"/>
      <c r="AW195" s="308"/>
      <c r="AX195" s="319"/>
      <c r="AY195" s="308"/>
      <c r="AZ195" s="308"/>
      <c r="BA195" s="308"/>
      <c r="BB195" s="319"/>
      <c r="BC195" s="319"/>
    </row>
    <row r="196" spans="1:55" s="280" customFormat="1" ht="21" hidden="1" customHeight="1" x14ac:dyDescent="0.25">
      <c r="A196" s="356" t="str">
        <f>A559</f>
        <v>*</v>
      </c>
      <c r="B196" s="319" t="str">
        <f t="shared" ref="B196:AL196" si="111">B559</f>
        <v>Xã Na Son</v>
      </c>
      <c r="C196" s="319">
        <f t="shared" si="111"/>
        <v>0</v>
      </c>
      <c r="D196" s="344">
        <f t="shared" si="111"/>
        <v>21000</v>
      </c>
      <c r="E196" s="344">
        <f t="shared" si="111"/>
        <v>21000</v>
      </c>
      <c r="F196" s="344">
        <f t="shared" si="111"/>
        <v>0</v>
      </c>
      <c r="G196" s="344">
        <f t="shared" si="111"/>
        <v>0</v>
      </c>
      <c r="H196" s="344">
        <f t="shared" si="111"/>
        <v>21000</v>
      </c>
      <c r="I196" s="344">
        <f t="shared" si="111"/>
        <v>21000</v>
      </c>
      <c r="J196" s="344">
        <f t="shared" si="111"/>
        <v>0</v>
      </c>
      <c r="K196" s="344">
        <f t="shared" si="111"/>
        <v>21000</v>
      </c>
      <c r="L196" s="344">
        <f t="shared" si="111"/>
        <v>21000</v>
      </c>
      <c r="M196" s="344">
        <f t="shared" si="111"/>
        <v>0</v>
      </c>
      <c r="N196" s="344">
        <f t="shared" si="111"/>
        <v>0</v>
      </c>
      <c r="O196" s="344">
        <f t="shared" si="111"/>
        <v>0</v>
      </c>
      <c r="P196" s="344">
        <f t="shared" si="111"/>
        <v>0</v>
      </c>
      <c r="Q196" s="344">
        <f t="shared" si="111"/>
        <v>14699.999999999998</v>
      </c>
      <c r="R196" s="344"/>
      <c r="S196" s="344"/>
      <c r="T196" s="344">
        <f t="shared" si="111"/>
        <v>0</v>
      </c>
      <c r="U196" s="344"/>
      <c r="V196" s="344"/>
      <c r="W196" s="344">
        <f t="shared" si="111"/>
        <v>6300.0000000000018</v>
      </c>
      <c r="X196" s="344"/>
      <c r="Y196" s="344"/>
      <c r="Z196" s="344">
        <f t="shared" si="111"/>
        <v>0</v>
      </c>
      <c r="AA196" s="344"/>
      <c r="AB196" s="344"/>
      <c r="AC196" s="344">
        <f t="shared" si="111"/>
        <v>0</v>
      </c>
      <c r="AD196" s="344"/>
      <c r="AE196" s="344"/>
      <c r="AF196" s="344">
        <f t="shared" si="111"/>
        <v>0</v>
      </c>
      <c r="AG196" s="344"/>
      <c r="AH196" s="344"/>
      <c r="AI196" s="344">
        <f t="shared" si="111"/>
        <v>0</v>
      </c>
      <c r="AJ196" s="344"/>
      <c r="AK196" s="344"/>
      <c r="AL196" s="344">
        <f t="shared" si="111"/>
        <v>0</v>
      </c>
      <c r="AM196" s="344"/>
      <c r="AN196" s="344"/>
      <c r="AO196" s="344"/>
      <c r="AP196" s="344"/>
      <c r="AQ196" s="344"/>
      <c r="AR196" s="344"/>
      <c r="AS196" s="344"/>
      <c r="AT196" s="344"/>
      <c r="AU196" s="319"/>
      <c r="AV196" s="319"/>
      <c r="AW196" s="308"/>
      <c r="AX196" s="319"/>
      <c r="AY196" s="308"/>
      <c r="AZ196" s="308"/>
      <c r="BA196" s="308"/>
      <c r="BB196" s="319"/>
      <c r="BC196" s="319"/>
    </row>
    <row r="197" spans="1:55" s="280" customFormat="1" ht="21" hidden="1" customHeight="1" x14ac:dyDescent="0.25">
      <c r="A197" s="356" t="str">
        <f>A561</f>
        <v>b)</v>
      </c>
      <c r="B197" s="319" t="str">
        <f t="shared" ref="B197:AL197" si="112">B561</f>
        <v>Các xã còn lại</v>
      </c>
      <c r="C197" s="319">
        <f t="shared" si="112"/>
        <v>0</v>
      </c>
      <c r="D197" s="344">
        <f t="shared" si="112"/>
        <v>55500</v>
      </c>
      <c r="E197" s="344">
        <f t="shared" si="112"/>
        <v>55500</v>
      </c>
      <c r="F197" s="344">
        <f t="shared" si="112"/>
        <v>0</v>
      </c>
      <c r="G197" s="344">
        <f t="shared" si="112"/>
        <v>0</v>
      </c>
      <c r="H197" s="344">
        <f t="shared" si="112"/>
        <v>55500</v>
      </c>
      <c r="I197" s="344">
        <f t="shared" si="112"/>
        <v>55500</v>
      </c>
      <c r="J197" s="344">
        <f t="shared" si="112"/>
        <v>0</v>
      </c>
      <c r="K197" s="344">
        <f t="shared" si="112"/>
        <v>42500</v>
      </c>
      <c r="L197" s="344">
        <f t="shared" si="112"/>
        <v>42500</v>
      </c>
      <c r="M197" s="344">
        <f t="shared" si="112"/>
        <v>0</v>
      </c>
      <c r="N197" s="344">
        <f t="shared" si="112"/>
        <v>13000</v>
      </c>
      <c r="O197" s="344">
        <f t="shared" si="112"/>
        <v>13000</v>
      </c>
      <c r="P197" s="344">
        <f t="shared" si="112"/>
        <v>0</v>
      </c>
      <c r="Q197" s="344">
        <f t="shared" si="112"/>
        <v>23750</v>
      </c>
      <c r="R197" s="344"/>
      <c r="S197" s="344"/>
      <c r="T197" s="344">
        <f t="shared" si="112"/>
        <v>0</v>
      </c>
      <c r="U197" s="344"/>
      <c r="V197" s="344"/>
      <c r="W197" s="344">
        <f t="shared" si="112"/>
        <v>16750</v>
      </c>
      <c r="X197" s="344"/>
      <c r="Y197" s="344"/>
      <c r="Z197" s="344">
        <f t="shared" si="112"/>
        <v>0</v>
      </c>
      <c r="AA197" s="344"/>
      <c r="AB197" s="344"/>
      <c r="AC197" s="344">
        <f t="shared" si="112"/>
        <v>12000</v>
      </c>
      <c r="AD197" s="344"/>
      <c r="AE197" s="344"/>
      <c r="AF197" s="344">
        <f t="shared" si="112"/>
        <v>0</v>
      </c>
      <c r="AG197" s="344"/>
      <c r="AH197" s="344"/>
      <c r="AI197" s="344">
        <f t="shared" si="112"/>
        <v>3000</v>
      </c>
      <c r="AJ197" s="344"/>
      <c r="AK197" s="344"/>
      <c r="AL197" s="344">
        <f t="shared" si="112"/>
        <v>0</v>
      </c>
      <c r="AM197" s="344"/>
      <c r="AN197" s="344"/>
      <c r="AO197" s="344"/>
      <c r="AP197" s="344"/>
      <c r="AQ197" s="344"/>
      <c r="AR197" s="344"/>
      <c r="AS197" s="344"/>
      <c r="AT197" s="344"/>
      <c r="AU197" s="319"/>
      <c r="AV197" s="319"/>
      <c r="AW197" s="308"/>
      <c r="AX197" s="319"/>
      <c r="AY197" s="308"/>
      <c r="AZ197" s="308"/>
      <c r="BA197" s="308"/>
      <c r="BB197" s="319"/>
      <c r="BC197" s="319"/>
    </row>
    <row r="198" spans="1:55" s="280" customFormat="1" ht="44.25" hidden="1" customHeight="1" x14ac:dyDescent="0.25">
      <c r="A198" s="356" t="e">
        <f>#REF!</f>
        <v>#REF!</v>
      </c>
      <c r="B198" s="319" t="e">
        <f>#REF!</f>
        <v>#REF!</v>
      </c>
      <c r="C198" s="319" t="e">
        <f>#REF!</f>
        <v>#REF!</v>
      </c>
      <c r="D198" s="344" t="e">
        <f>#REF!</f>
        <v>#REF!</v>
      </c>
      <c r="E198" s="344" t="e">
        <f>#REF!</f>
        <v>#REF!</v>
      </c>
      <c r="F198" s="344" t="e">
        <f>#REF!</f>
        <v>#REF!</v>
      </c>
      <c r="G198" s="344" t="e">
        <f>#REF!</f>
        <v>#REF!</v>
      </c>
      <c r="H198" s="344" t="e">
        <f>#REF!</f>
        <v>#REF!</v>
      </c>
      <c r="I198" s="344" t="e">
        <f>#REF!</f>
        <v>#REF!</v>
      </c>
      <c r="J198" s="344" t="e">
        <f>#REF!</f>
        <v>#REF!</v>
      </c>
      <c r="K198" s="344" t="e">
        <f>#REF!</f>
        <v>#REF!</v>
      </c>
      <c r="L198" s="344" t="e">
        <f>#REF!</f>
        <v>#REF!</v>
      </c>
      <c r="M198" s="344" t="e">
        <f>#REF!</f>
        <v>#REF!</v>
      </c>
      <c r="N198" s="344" t="e">
        <f>#REF!</f>
        <v>#REF!</v>
      </c>
      <c r="O198" s="344" t="e">
        <f>#REF!</f>
        <v>#REF!</v>
      </c>
      <c r="P198" s="344" t="e">
        <f>#REF!</f>
        <v>#REF!</v>
      </c>
      <c r="Q198" s="344" t="e">
        <f>#REF!</f>
        <v>#REF!</v>
      </c>
      <c r="R198" s="344"/>
      <c r="S198" s="344"/>
      <c r="T198" s="344" t="e">
        <f>#REF!</f>
        <v>#REF!</v>
      </c>
      <c r="U198" s="344"/>
      <c r="V198" s="344"/>
      <c r="W198" s="344" t="e">
        <f>#REF!</f>
        <v>#REF!</v>
      </c>
      <c r="X198" s="344"/>
      <c r="Y198" s="344"/>
      <c r="Z198" s="344" t="e">
        <f>#REF!</f>
        <v>#REF!</v>
      </c>
      <c r="AA198" s="344"/>
      <c r="AB198" s="344"/>
      <c r="AC198" s="344" t="e">
        <f>#REF!</f>
        <v>#REF!</v>
      </c>
      <c r="AD198" s="344"/>
      <c r="AE198" s="344"/>
      <c r="AF198" s="344" t="e">
        <f>#REF!</f>
        <v>#REF!</v>
      </c>
      <c r="AG198" s="344"/>
      <c r="AH198" s="344"/>
      <c r="AI198" s="344" t="e">
        <f>#REF!</f>
        <v>#REF!</v>
      </c>
      <c r="AJ198" s="344"/>
      <c r="AK198" s="344"/>
      <c r="AL198" s="344" t="e">
        <f>#REF!</f>
        <v>#REF!</v>
      </c>
      <c r="AM198" s="344"/>
      <c r="AN198" s="344"/>
      <c r="AO198" s="319" t="e">
        <f>#REF!</f>
        <v>#REF!</v>
      </c>
      <c r="AP198" s="319" t="e">
        <f>#REF!</f>
        <v>#REF!</v>
      </c>
      <c r="AQ198" s="319" t="e">
        <f>#REF!</f>
        <v>#REF!</v>
      </c>
      <c r="AR198" s="319" t="e">
        <f>#REF!</f>
        <v>#REF!</v>
      </c>
      <c r="AS198" s="319" t="e">
        <f>#REF!</f>
        <v>#REF!</v>
      </c>
      <c r="AT198" s="319" t="e">
        <f>#REF!</f>
        <v>#REF!</v>
      </c>
      <c r="AU198" s="319"/>
      <c r="AV198" s="319"/>
      <c r="AW198" s="308"/>
      <c r="AX198" s="319"/>
      <c r="AY198" s="308"/>
      <c r="AZ198" s="308"/>
      <c r="BA198" s="308"/>
      <c r="BB198" s="319"/>
      <c r="BC198" s="319"/>
    </row>
    <row r="199" spans="1:55" s="280" customFormat="1" ht="36" hidden="1" customHeight="1" x14ac:dyDescent="0.25">
      <c r="A199" s="356" t="e">
        <f>#REF!</f>
        <v>#REF!</v>
      </c>
      <c r="B199" s="319" t="e">
        <f>#REF!</f>
        <v>#REF!</v>
      </c>
      <c r="C199" s="319" t="e">
        <f>#REF!</f>
        <v>#REF!</v>
      </c>
      <c r="D199" s="344" t="e">
        <f>#REF!</f>
        <v>#REF!</v>
      </c>
      <c r="E199" s="344" t="e">
        <f>#REF!</f>
        <v>#REF!</v>
      </c>
      <c r="F199" s="344" t="e">
        <f>#REF!</f>
        <v>#REF!</v>
      </c>
      <c r="G199" s="344" t="e">
        <f>#REF!</f>
        <v>#REF!</v>
      </c>
      <c r="H199" s="344" t="e">
        <f>#REF!</f>
        <v>#REF!</v>
      </c>
      <c r="I199" s="344" t="e">
        <f>#REF!</f>
        <v>#REF!</v>
      </c>
      <c r="J199" s="344" t="e">
        <f>#REF!</f>
        <v>#REF!</v>
      </c>
      <c r="K199" s="344" t="e">
        <f>#REF!</f>
        <v>#REF!</v>
      </c>
      <c r="L199" s="344" t="e">
        <f>#REF!</f>
        <v>#REF!</v>
      </c>
      <c r="M199" s="344" t="e">
        <f>#REF!</f>
        <v>#REF!</v>
      </c>
      <c r="N199" s="344" t="e">
        <f>#REF!</f>
        <v>#REF!</v>
      </c>
      <c r="O199" s="344" t="e">
        <f>#REF!</f>
        <v>#REF!</v>
      </c>
      <c r="P199" s="344" t="e">
        <f>#REF!</f>
        <v>#REF!</v>
      </c>
      <c r="Q199" s="344" t="e">
        <f>#REF!</f>
        <v>#REF!</v>
      </c>
      <c r="R199" s="344"/>
      <c r="S199" s="344"/>
      <c r="T199" s="344" t="e">
        <f>#REF!</f>
        <v>#REF!</v>
      </c>
      <c r="U199" s="344"/>
      <c r="V199" s="344"/>
      <c r="W199" s="344" t="e">
        <f>#REF!</f>
        <v>#REF!</v>
      </c>
      <c r="X199" s="344"/>
      <c r="Y199" s="344"/>
      <c r="Z199" s="344" t="e">
        <f>#REF!</f>
        <v>#REF!</v>
      </c>
      <c r="AA199" s="344"/>
      <c r="AB199" s="344"/>
      <c r="AC199" s="344" t="e">
        <f>#REF!</f>
        <v>#REF!</v>
      </c>
      <c r="AD199" s="344"/>
      <c r="AE199" s="344"/>
      <c r="AF199" s="344" t="e">
        <f>#REF!</f>
        <v>#REF!</v>
      </c>
      <c r="AG199" s="344"/>
      <c r="AH199" s="344"/>
      <c r="AI199" s="344" t="e">
        <f>#REF!</f>
        <v>#REF!</v>
      </c>
      <c r="AJ199" s="344"/>
      <c r="AK199" s="344"/>
      <c r="AL199" s="344" t="e">
        <f>#REF!</f>
        <v>#REF!</v>
      </c>
      <c r="AM199" s="344"/>
      <c r="AN199" s="344"/>
      <c r="AO199" s="344"/>
      <c r="AP199" s="344"/>
      <c r="AQ199" s="344"/>
      <c r="AR199" s="344"/>
      <c r="AS199" s="344"/>
      <c r="AT199" s="344"/>
      <c r="AU199" s="319"/>
      <c r="AV199" s="319"/>
      <c r="AW199" s="308"/>
      <c r="AX199" s="319"/>
      <c r="AY199" s="308"/>
      <c r="AZ199" s="308"/>
      <c r="BA199" s="308"/>
      <c r="BB199" s="319"/>
      <c r="BC199" s="319"/>
    </row>
    <row r="200" spans="1:55" s="280" customFormat="1" ht="36" hidden="1" customHeight="1" x14ac:dyDescent="0.25">
      <c r="A200" s="356" t="e">
        <f>#REF!</f>
        <v>#REF!</v>
      </c>
      <c r="B200" s="319" t="e">
        <f>#REF!</f>
        <v>#REF!</v>
      </c>
      <c r="C200" s="319" t="e">
        <f>#REF!</f>
        <v>#REF!</v>
      </c>
      <c r="D200" s="344" t="e">
        <f>#REF!</f>
        <v>#REF!</v>
      </c>
      <c r="E200" s="344" t="e">
        <f>#REF!</f>
        <v>#REF!</v>
      </c>
      <c r="F200" s="344" t="e">
        <f>#REF!</f>
        <v>#REF!</v>
      </c>
      <c r="G200" s="344" t="e">
        <f>#REF!</f>
        <v>#REF!</v>
      </c>
      <c r="H200" s="344" t="e">
        <f>#REF!</f>
        <v>#REF!</v>
      </c>
      <c r="I200" s="344" t="e">
        <f>#REF!</f>
        <v>#REF!</v>
      </c>
      <c r="J200" s="344" t="e">
        <f>#REF!</f>
        <v>#REF!</v>
      </c>
      <c r="K200" s="344" t="e">
        <f>#REF!</f>
        <v>#REF!</v>
      </c>
      <c r="L200" s="344" t="e">
        <f>#REF!</f>
        <v>#REF!</v>
      </c>
      <c r="M200" s="344" t="e">
        <f>#REF!</f>
        <v>#REF!</v>
      </c>
      <c r="N200" s="344" t="e">
        <f>#REF!</f>
        <v>#REF!</v>
      </c>
      <c r="O200" s="344" t="e">
        <f>#REF!</f>
        <v>#REF!</v>
      </c>
      <c r="P200" s="344" t="e">
        <f>#REF!</f>
        <v>#REF!</v>
      </c>
      <c r="Q200" s="344" t="e">
        <f>#REF!</f>
        <v>#REF!</v>
      </c>
      <c r="R200" s="344"/>
      <c r="S200" s="344"/>
      <c r="T200" s="344" t="e">
        <f>#REF!</f>
        <v>#REF!</v>
      </c>
      <c r="U200" s="344"/>
      <c r="V200" s="344"/>
      <c r="W200" s="344" t="e">
        <f>#REF!</f>
        <v>#REF!</v>
      </c>
      <c r="X200" s="344"/>
      <c r="Y200" s="344"/>
      <c r="Z200" s="344" t="e">
        <f>#REF!</f>
        <v>#REF!</v>
      </c>
      <c r="AA200" s="344"/>
      <c r="AB200" s="344"/>
      <c r="AC200" s="344" t="e">
        <f>#REF!</f>
        <v>#REF!</v>
      </c>
      <c r="AD200" s="344"/>
      <c r="AE200" s="344"/>
      <c r="AF200" s="344" t="e">
        <f>#REF!</f>
        <v>#REF!</v>
      </c>
      <c r="AG200" s="344"/>
      <c r="AH200" s="344"/>
      <c r="AI200" s="344" t="e">
        <f>#REF!</f>
        <v>#REF!</v>
      </c>
      <c r="AJ200" s="344"/>
      <c r="AK200" s="344"/>
      <c r="AL200" s="344" t="e">
        <f>#REF!</f>
        <v>#REF!</v>
      </c>
      <c r="AM200" s="344"/>
      <c r="AN200" s="344"/>
      <c r="AO200" s="319" t="e">
        <f>#REF!</f>
        <v>#REF!</v>
      </c>
      <c r="AP200" s="319" t="e">
        <f>#REF!</f>
        <v>#REF!</v>
      </c>
      <c r="AQ200" s="319" t="e">
        <f>#REF!</f>
        <v>#REF!</v>
      </c>
      <c r="AR200" s="319" t="e">
        <f>#REF!</f>
        <v>#REF!</v>
      </c>
      <c r="AS200" s="319" t="e">
        <f>#REF!</f>
        <v>#REF!</v>
      </c>
      <c r="AT200" s="319" t="e">
        <f>#REF!</f>
        <v>#REF!</v>
      </c>
      <c r="AU200" s="319"/>
      <c r="AV200" s="319"/>
      <c r="AW200" s="308"/>
      <c r="AX200" s="319"/>
      <c r="AY200" s="308"/>
      <c r="AZ200" s="308"/>
      <c r="BA200" s="308"/>
      <c r="BB200" s="319"/>
      <c r="BC200" s="319"/>
    </row>
    <row r="201" spans="1:55" s="280" customFormat="1" ht="36" hidden="1" customHeight="1" x14ac:dyDescent="0.25">
      <c r="A201" s="356" t="e">
        <f>#REF!</f>
        <v>#REF!</v>
      </c>
      <c r="B201" s="319" t="e">
        <f>#REF!</f>
        <v>#REF!</v>
      </c>
      <c r="C201" s="319" t="e">
        <f>#REF!</f>
        <v>#REF!</v>
      </c>
      <c r="D201" s="344" t="e">
        <f>#REF!</f>
        <v>#REF!</v>
      </c>
      <c r="E201" s="344" t="e">
        <f>#REF!</f>
        <v>#REF!</v>
      </c>
      <c r="F201" s="344" t="e">
        <f>#REF!</f>
        <v>#REF!</v>
      </c>
      <c r="G201" s="344" t="e">
        <f>#REF!</f>
        <v>#REF!</v>
      </c>
      <c r="H201" s="344" t="e">
        <f>#REF!</f>
        <v>#REF!</v>
      </c>
      <c r="I201" s="344" t="e">
        <f>#REF!</f>
        <v>#REF!</v>
      </c>
      <c r="J201" s="344" t="e">
        <f>#REF!</f>
        <v>#REF!</v>
      </c>
      <c r="K201" s="344" t="e">
        <f>#REF!</f>
        <v>#REF!</v>
      </c>
      <c r="L201" s="344" t="e">
        <f>#REF!</f>
        <v>#REF!</v>
      </c>
      <c r="M201" s="344" t="e">
        <f>#REF!</f>
        <v>#REF!</v>
      </c>
      <c r="N201" s="344" t="e">
        <f>#REF!</f>
        <v>#REF!</v>
      </c>
      <c r="O201" s="344" t="e">
        <f>#REF!</f>
        <v>#REF!</v>
      </c>
      <c r="P201" s="344" t="e">
        <f>#REF!</f>
        <v>#REF!</v>
      </c>
      <c r="Q201" s="344" t="e">
        <f>#REF!</f>
        <v>#REF!</v>
      </c>
      <c r="R201" s="344"/>
      <c r="S201" s="344"/>
      <c r="T201" s="344" t="e">
        <f>#REF!</f>
        <v>#REF!</v>
      </c>
      <c r="U201" s="344"/>
      <c r="V201" s="344"/>
      <c r="W201" s="344" t="e">
        <f>#REF!</f>
        <v>#REF!</v>
      </c>
      <c r="X201" s="344"/>
      <c r="Y201" s="344"/>
      <c r="Z201" s="344" t="e">
        <f>#REF!</f>
        <v>#REF!</v>
      </c>
      <c r="AA201" s="344"/>
      <c r="AB201" s="344"/>
      <c r="AC201" s="344" t="e">
        <f>#REF!</f>
        <v>#REF!</v>
      </c>
      <c r="AD201" s="344"/>
      <c r="AE201" s="344"/>
      <c r="AF201" s="344" t="e">
        <f>#REF!</f>
        <v>#REF!</v>
      </c>
      <c r="AG201" s="344"/>
      <c r="AH201" s="344"/>
      <c r="AI201" s="344" t="e">
        <f>#REF!</f>
        <v>#REF!</v>
      </c>
      <c r="AJ201" s="344"/>
      <c r="AK201" s="344"/>
      <c r="AL201" s="344" t="e">
        <f>#REF!</f>
        <v>#REF!</v>
      </c>
      <c r="AM201" s="344"/>
      <c r="AN201" s="344"/>
      <c r="AO201" s="319" t="e">
        <f>#REF!</f>
        <v>#REF!</v>
      </c>
      <c r="AP201" s="319" t="e">
        <f>#REF!</f>
        <v>#REF!</v>
      </c>
      <c r="AQ201" s="319" t="e">
        <f>#REF!</f>
        <v>#REF!</v>
      </c>
      <c r="AR201" s="319" t="e">
        <f>#REF!</f>
        <v>#REF!</v>
      </c>
      <c r="AS201" s="319" t="e">
        <f>#REF!</f>
        <v>#REF!</v>
      </c>
      <c r="AT201" s="319" t="e">
        <f>#REF!</f>
        <v>#REF!</v>
      </c>
      <c r="AU201" s="319"/>
      <c r="AV201" s="319"/>
      <c r="AW201" s="308"/>
      <c r="AX201" s="319"/>
      <c r="AY201" s="308"/>
      <c r="AZ201" s="308"/>
      <c r="BA201" s="308"/>
      <c r="BB201" s="319"/>
      <c r="BC201" s="319"/>
    </row>
    <row r="202" spans="1:55" s="280" customFormat="1" ht="36" hidden="1" customHeight="1" x14ac:dyDescent="0.25">
      <c r="A202" s="356" t="e">
        <f>#REF!</f>
        <v>#REF!</v>
      </c>
      <c r="B202" s="319" t="e">
        <f>#REF!</f>
        <v>#REF!</v>
      </c>
      <c r="C202" s="319" t="e">
        <f>#REF!</f>
        <v>#REF!</v>
      </c>
      <c r="D202" s="344" t="e">
        <f>#REF!</f>
        <v>#REF!</v>
      </c>
      <c r="E202" s="344" t="e">
        <f>#REF!</f>
        <v>#REF!</v>
      </c>
      <c r="F202" s="344" t="e">
        <f>#REF!</f>
        <v>#REF!</v>
      </c>
      <c r="G202" s="344" t="e">
        <f>#REF!</f>
        <v>#REF!</v>
      </c>
      <c r="H202" s="344" t="e">
        <f>#REF!</f>
        <v>#REF!</v>
      </c>
      <c r="I202" s="344" t="e">
        <f>#REF!</f>
        <v>#REF!</v>
      </c>
      <c r="J202" s="344" t="e">
        <f>#REF!</f>
        <v>#REF!</v>
      </c>
      <c r="K202" s="344" t="e">
        <f>#REF!</f>
        <v>#REF!</v>
      </c>
      <c r="L202" s="344" t="e">
        <f>#REF!</f>
        <v>#REF!</v>
      </c>
      <c r="M202" s="344" t="e">
        <f>#REF!</f>
        <v>#REF!</v>
      </c>
      <c r="N202" s="344" t="e">
        <f>#REF!</f>
        <v>#REF!</v>
      </c>
      <c r="O202" s="344" t="e">
        <f>#REF!</f>
        <v>#REF!</v>
      </c>
      <c r="P202" s="344" t="e">
        <f>#REF!</f>
        <v>#REF!</v>
      </c>
      <c r="Q202" s="344" t="e">
        <f>#REF!</f>
        <v>#REF!</v>
      </c>
      <c r="R202" s="344"/>
      <c r="S202" s="344"/>
      <c r="T202" s="344" t="e">
        <f>#REF!</f>
        <v>#REF!</v>
      </c>
      <c r="U202" s="344"/>
      <c r="V202" s="344"/>
      <c r="W202" s="344" t="e">
        <f>#REF!</f>
        <v>#REF!</v>
      </c>
      <c r="X202" s="344"/>
      <c r="Y202" s="344"/>
      <c r="Z202" s="344" t="e">
        <f>#REF!</f>
        <v>#REF!</v>
      </c>
      <c r="AA202" s="344"/>
      <c r="AB202" s="344"/>
      <c r="AC202" s="344" t="e">
        <f>#REF!</f>
        <v>#REF!</v>
      </c>
      <c r="AD202" s="344"/>
      <c r="AE202" s="344"/>
      <c r="AF202" s="344" t="e">
        <f>#REF!</f>
        <v>#REF!</v>
      </c>
      <c r="AG202" s="344"/>
      <c r="AH202" s="344"/>
      <c r="AI202" s="344" t="e">
        <f>#REF!</f>
        <v>#REF!</v>
      </c>
      <c r="AJ202" s="344"/>
      <c r="AK202" s="344"/>
      <c r="AL202" s="344" t="e">
        <f>#REF!</f>
        <v>#REF!</v>
      </c>
      <c r="AM202" s="344"/>
      <c r="AN202" s="344"/>
      <c r="AO202" s="319" t="e">
        <f>#REF!</f>
        <v>#REF!</v>
      </c>
      <c r="AP202" s="319" t="e">
        <f>#REF!</f>
        <v>#REF!</v>
      </c>
      <c r="AQ202" s="319" t="e">
        <f>#REF!</f>
        <v>#REF!</v>
      </c>
      <c r="AR202" s="319" t="e">
        <f>#REF!</f>
        <v>#REF!</v>
      </c>
      <c r="AS202" s="319" t="e">
        <f>#REF!</f>
        <v>#REF!</v>
      </c>
      <c r="AT202" s="319" t="e">
        <f>#REF!</f>
        <v>#REF!</v>
      </c>
      <c r="AU202" s="319"/>
      <c r="AV202" s="319"/>
      <c r="AW202" s="308"/>
      <c r="AX202" s="319"/>
      <c r="AY202" s="308"/>
      <c r="AZ202" s="308"/>
      <c r="BA202" s="308"/>
      <c r="BB202" s="319"/>
      <c r="BC202" s="319"/>
    </row>
    <row r="203" spans="1:55" s="280" customFormat="1" ht="36" hidden="1" customHeight="1" x14ac:dyDescent="0.25">
      <c r="A203" s="356" t="str">
        <f>A565</f>
        <v>IV</v>
      </c>
      <c r="B203" s="319" t="str">
        <f t="shared" ref="B203:AL203" si="113">B565</f>
        <v>DỰ ÁN  5: Phát triển giáo dục đào tạo nâng cao chất lượng nguồn nhân lực</v>
      </c>
      <c r="C203" s="319">
        <f t="shared" si="113"/>
        <v>0</v>
      </c>
      <c r="D203" s="344">
        <f t="shared" si="113"/>
        <v>20000</v>
      </c>
      <c r="E203" s="344">
        <f t="shared" si="113"/>
        <v>20000</v>
      </c>
      <c r="F203" s="344">
        <f t="shared" si="113"/>
        <v>0</v>
      </c>
      <c r="G203" s="344">
        <f t="shared" si="113"/>
        <v>0</v>
      </c>
      <c r="H203" s="344">
        <f t="shared" si="113"/>
        <v>20000</v>
      </c>
      <c r="I203" s="344">
        <f t="shared" si="113"/>
        <v>20000</v>
      </c>
      <c r="J203" s="344">
        <f t="shared" si="113"/>
        <v>0</v>
      </c>
      <c r="K203" s="344">
        <f t="shared" si="113"/>
        <v>20000</v>
      </c>
      <c r="L203" s="344">
        <f t="shared" si="113"/>
        <v>20000</v>
      </c>
      <c r="M203" s="344">
        <f t="shared" si="113"/>
        <v>0</v>
      </c>
      <c r="N203" s="344">
        <f t="shared" si="113"/>
        <v>0</v>
      </c>
      <c r="O203" s="344">
        <f t="shared" si="113"/>
        <v>0</v>
      </c>
      <c r="P203" s="344">
        <f t="shared" si="113"/>
        <v>0</v>
      </c>
      <c r="Q203" s="344">
        <f t="shared" si="113"/>
        <v>14000</v>
      </c>
      <c r="R203" s="344"/>
      <c r="S203" s="344"/>
      <c r="T203" s="344">
        <f t="shared" si="113"/>
        <v>0</v>
      </c>
      <c r="U203" s="344"/>
      <c r="V203" s="344"/>
      <c r="W203" s="344" t="e">
        <f t="shared" si="113"/>
        <v>#REF!</v>
      </c>
      <c r="X203" s="344"/>
      <c r="Y203" s="344"/>
      <c r="Z203" s="344" t="e">
        <f t="shared" si="113"/>
        <v>#REF!</v>
      </c>
      <c r="AA203" s="344"/>
      <c r="AB203" s="344"/>
      <c r="AC203" s="344" t="e">
        <f t="shared" si="113"/>
        <v>#REF!</v>
      </c>
      <c r="AD203" s="344"/>
      <c r="AE203" s="344"/>
      <c r="AF203" s="344" t="e">
        <f t="shared" si="113"/>
        <v>#REF!</v>
      </c>
      <c r="AG203" s="344"/>
      <c r="AH203" s="344"/>
      <c r="AI203" s="344" t="e">
        <f t="shared" si="113"/>
        <v>#REF!</v>
      </c>
      <c r="AJ203" s="344"/>
      <c r="AK203" s="344"/>
      <c r="AL203" s="344" t="e">
        <f t="shared" si="113"/>
        <v>#REF!</v>
      </c>
      <c r="AM203" s="344"/>
      <c r="AN203" s="344"/>
      <c r="AO203" s="344"/>
      <c r="AP203" s="344"/>
      <c r="AQ203" s="344"/>
      <c r="AR203" s="344"/>
      <c r="AS203" s="344"/>
      <c r="AT203" s="344"/>
      <c r="AU203" s="319"/>
      <c r="AV203" s="319"/>
      <c r="AW203" s="308"/>
      <c r="AX203" s="319"/>
      <c r="AY203" s="308"/>
      <c r="AZ203" s="308"/>
      <c r="BA203" s="308"/>
      <c r="BB203" s="319"/>
      <c r="BC203" s="319"/>
    </row>
    <row r="204" spans="1:55" s="280" customFormat="1" ht="36" hidden="1" customHeight="1" x14ac:dyDescent="0.25">
      <c r="A204" s="356" t="e">
        <f>#REF!</f>
        <v>#REF!</v>
      </c>
      <c r="B204" s="319" t="e">
        <f>#REF!</f>
        <v>#REF!</v>
      </c>
      <c r="C204" s="319" t="e">
        <f>#REF!</f>
        <v>#REF!</v>
      </c>
      <c r="D204" s="344" t="e">
        <f>#REF!</f>
        <v>#REF!</v>
      </c>
      <c r="E204" s="344" t="e">
        <f>#REF!</f>
        <v>#REF!</v>
      </c>
      <c r="F204" s="344" t="e">
        <f>#REF!</f>
        <v>#REF!</v>
      </c>
      <c r="G204" s="344" t="e">
        <f>#REF!</f>
        <v>#REF!</v>
      </c>
      <c r="H204" s="344" t="e">
        <f>#REF!</f>
        <v>#REF!</v>
      </c>
      <c r="I204" s="344" t="e">
        <f>#REF!</f>
        <v>#REF!</v>
      </c>
      <c r="J204" s="344" t="e">
        <f>#REF!</f>
        <v>#REF!</v>
      </c>
      <c r="K204" s="344" t="e">
        <f>#REF!</f>
        <v>#REF!</v>
      </c>
      <c r="L204" s="344" t="e">
        <f>#REF!</f>
        <v>#REF!</v>
      </c>
      <c r="M204" s="344" t="e">
        <f>#REF!</f>
        <v>#REF!</v>
      </c>
      <c r="N204" s="344" t="e">
        <f>#REF!</f>
        <v>#REF!</v>
      </c>
      <c r="O204" s="344" t="e">
        <f>#REF!</f>
        <v>#REF!</v>
      </c>
      <c r="P204" s="344" t="e">
        <f>#REF!</f>
        <v>#REF!</v>
      </c>
      <c r="Q204" s="344" t="e">
        <f>#REF!</f>
        <v>#REF!</v>
      </c>
      <c r="R204" s="344"/>
      <c r="S204" s="344"/>
      <c r="T204" s="344" t="e">
        <f>#REF!</f>
        <v>#REF!</v>
      </c>
      <c r="U204" s="344"/>
      <c r="V204" s="344"/>
      <c r="W204" s="344" t="e">
        <f>#REF!</f>
        <v>#REF!</v>
      </c>
      <c r="X204" s="344"/>
      <c r="Y204" s="344"/>
      <c r="Z204" s="344" t="e">
        <f>#REF!</f>
        <v>#REF!</v>
      </c>
      <c r="AA204" s="344"/>
      <c r="AB204" s="344"/>
      <c r="AC204" s="344" t="e">
        <f>#REF!</f>
        <v>#REF!</v>
      </c>
      <c r="AD204" s="344"/>
      <c r="AE204" s="344"/>
      <c r="AF204" s="344" t="e">
        <f>#REF!</f>
        <v>#REF!</v>
      </c>
      <c r="AG204" s="344"/>
      <c r="AH204" s="344"/>
      <c r="AI204" s="344" t="e">
        <f>#REF!</f>
        <v>#REF!</v>
      </c>
      <c r="AJ204" s="344"/>
      <c r="AK204" s="344"/>
      <c r="AL204" s="344" t="e">
        <f>#REF!</f>
        <v>#REF!</v>
      </c>
      <c r="AM204" s="344"/>
      <c r="AN204" s="344"/>
      <c r="AO204" s="344"/>
      <c r="AP204" s="344"/>
      <c r="AQ204" s="344"/>
      <c r="AR204" s="344"/>
      <c r="AS204" s="344"/>
      <c r="AT204" s="344"/>
      <c r="AU204" s="319"/>
      <c r="AV204" s="319"/>
      <c r="AW204" s="308"/>
      <c r="AX204" s="319"/>
      <c r="AY204" s="308"/>
      <c r="AZ204" s="308"/>
      <c r="BA204" s="308"/>
      <c r="BB204" s="319"/>
      <c r="BC204" s="319"/>
    </row>
    <row r="205" spans="1:55" s="280" customFormat="1" ht="36" hidden="1" customHeight="1" x14ac:dyDescent="0.25">
      <c r="A205" s="356" t="e">
        <f>#REF!</f>
        <v>#REF!</v>
      </c>
      <c r="B205" s="319" t="e">
        <f>#REF!</f>
        <v>#REF!</v>
      </c>
      <c r="C205" s="319" t="e">
        <f>#REF!</f>
        <v>#REF!</v>
      </c>
      <c r="D205" s="344" t="e">
        <f>#REF!</f>
        <v>#REF!</v>
      </c>
      <c r="E205" s="344" t="e">
        <f>#REF!</f>
        <v>#REF!</v>
      </c>
      <c r="F205" s="344" t="e">
        <f>#REF!</f>
        <v>#REF!</v>
      </c>
      <c r="G205" s="344" t="e">
        <f>#REF!</f>
        <v>#REF!</v>
      </c>
      <c r="H205" s="344" t="e">
        <f>#REF!</f>
        <v>#REF!</v>
      </c>
      <c r="I205" s="344" t="e">
        <f>#REF!</f>
        <v>#REF!</v>
      </c>
      <c r="J205" s="344" t="e">
        <f>#REF!</f>
        <v>#REF!</v>
      </c>
      <c r="K205" s="344" t="e">
        <f>#REF!</f>
        <v>#REF!</v>
      </c>
      <c r="L205" s="344" t="e">
        <f>#REF!</f>
        <v>#REF!</v>
      </c>
      <c r="M205" s="344" t="e">
        <f>#REF!</f>
        <v>#REF!</v>
      </c>
      <c r="N205" s="344" t="e">
        <f>#REF!</f>
        <v>#REF!</v>
      </c>
      <c r="O205" s="344" t="e">
        <f>#REF!</f>
        <v>#REF!</v>
      </c>
      <c r="P205" s="344" t="e">
        <f>#REF!</f>
        <v>#REF!</v>
      </c>
      <c r="Q205" s="344" t="e">
        <f>#REF!</f>
        <v>#REF!</v>
      </c>
      <c r="R205" s="344"/>
      <c r="S205" s="344"/>
      <c r="T205" s="344" t="e">
        <f>#REF!</f>
        <v>#REF!</v>
      </c>
      <c r="U205" s="344"/>
      <c r="V205" s="344"/>
      <c r="W205" s="344" t="e">
        <f>#REF!</f>
        <v>#REF!</v>
      </c>
      <c r="X205" s="344"/>
      <c r="Y205" s="344"/>
      <c r="Z205" s="344" t="e">
        <f>#REF!</f>
        <v>#REF!</v>
      </c>
      <c r="AA205" s="344"/>
      <c r="AB205" s="344"/>
      <c r="AC205" s="344" t="e">
        <f>#REF!</f>
        <v>#REF!</v>
      </c>
      <c r="AD205" s="344"/>
      <c r="AE205" s="344"/>
      <c r="AF205" s="344" t="e">
        <f>#REF!</f>
        <v>#REF!</v>
      </c>
      <c r="AG205" s="344"/>
      <c r="AH205" s="344"/>
      <c r="AI205" s="344" t="e">
        <f>#REF!</f>
        <v>#REF!</v>
      </c>
      <c r="AJ205" s="344"/>
      <c r="AK205" s="344"/>
      <c r="AL205" s="344" t="e">
        <f>#REF!</f>
        <v>#REF!</v>
      </c>
      <c r="AM205" s="344"/>
      <c r="AN205" s="344"/>
      <c r="AO205" s="344"/>
      <c r="AP205" s="344"/>
      <c r="AQ205" s="344"/>
      <c r="AR205" s="344"/>
      <c r="AS205" s="344"/>
      <c r="AT205" s="344"/>
      <c r="AU205" s="319"/>
      <c r="AV205" s="319"/>
      <c r="AW205" s="308"/>
      <c r="AX205" s="319"/>
      <c r="AY205" s="308"/>
      <c r="AZ205" s="308"/>
      <c r="BA205" s="308"/>
      <c r="BB205" s="319"/>
      <c r="BC205" s="319"/>
    </row>
    <row r="206" spans="1:55" s="280" customFormat="1" ht="36" hidden="1" customHeight="1" x14ac:dyDescent="0.25">
      <c r="A206" s="356" t="e">
        <f>#REF!</f>
        <v>#REF!</v>
      </c>
      <c r="B206" s="319" t="e">
        <f>#REF!</f>
        <v>#REF!</v>
      </c>
      <c r="C206" s="319" t="e">
        <f>#REF!</f>
        <v>#REF!</v>
      </c>
      <c r="D206" s="344" t="e">
        <f>#REF!</f>
        <v>#REF!</v>
      </c>
      <c r="E206" s="344" t="e">
        <f>#REF!</f>
        <v>#REF!</v>
      </c>
      <c r="F206" s="344" t="e">
        <f>#REF!</f>
        <v>#REF!</v>
      </c>
      <c r="G206" s="344" t="e">
        <f>#REF!</f>
        <v>#REF!</v>
      </c>
      <c r="H206" s="344" t="e">
        <f>#REF!</f>
        <v>#REF!</v>
      </c>
      <c r="I206" s="344" t="e">
        <f>#REF!</f>
        <v>#REF!</v>
      </c>
      <c r="J206" s="344" t="e">
        <f>#REF!</f>
        <v>#REF!</v>
      </c>
      <c r="K206" s="344" t="e">
        <f>#REF!</f>
        <v>#REF!</v>
      </c>
      <c r="L206" s="344" t="e">
        <f>#REF!</f>
        <v>#REF!</v>
      </c>
      <c r="M206" s="344" t="e">
        <f>#REF!</f>
        <v>#REF!</v>
      </c>
      <c r="N206" s="344" t="e">
        <f>#REF!</f>
        <v>#REF!</v>
      </c>
      <c r="O206" s="344" t="e">
        <f>#REF!</f>
        <v>#REF!</v>
      </c>
      <c r="P206" s="344" t="e">
        <f>#REF!</f>
        <v>#REF!</v>
      </c>
      <c r="Q206" s="344" t="e">
        <f>#REF!</f>
        <v>#REF!</v>
      </c>
      <c r="R206" s="344"/>
      <c r="S206" s="344"/>
      <c r="T206" s="344" t="e">
        <f>#REF!</f>
        <v>#REF!</v>
      </c>
      <c r="U206" s="344"/>
      <c r="V206" s="344"/>
      <c r="W206" s="344" t="e">
        <f>#REF!</f>
        <v>#REF!</v>
      </c>
      <c r="X206" s="344"/>
      <c r="Y206" s="344"/>
      <c r="Z206" s="344" t="e">
        <f>#REF!</f>
        <v>#REF!</v>
      </c>
      <c r="AA206" s="344"/>
      <c r="AB206" s="344"/>
      <c r="AC206" s="344" t="e">
        <f>#REF!</f>
        <v>#REF!</v>
      </c>
      <c r="AD206" s="344"/>
      <c r="AE206" s="344"/>
      <c r="AF206" s="344" t="e">
        <f>#REF!</f>
        <v>#REF!</v>
      </c>
      <c r="AG206" s="344"/>
      <c r="AH206" s="344"/>
      <c r="AI206" s="344" t="e">
        <f>#REF!</f>
        <v>#REF!</v>
      </c>
      <c r="AJ206" s="344"/>
      <c r="AK206" s="344"/>
      <c r="AL206" s="344" t="e">
        <f>#REF!</f>
        <v>#REF!</v>
      </c>
      <c r="AM206" s="344"/>
      <c r="AN206" s="344"/>
      <c r="AO206" s="344"/>
      <c r="AP206" s="344"/>
      <c r="AQ206" s="344"/>
      <c r="AR206" s="344"/>
      <c r="AS206" s="344"/>
      <c r="AT206" s="344"/>
      <c r="AU206" s="319"/>
      <c r="AV206" s="319"/>
      <c r="AW206" s="308"/>
      <c r="AX206" s="319"/>
      <c r="AY206" s="308"/>
      <c r="AZ206" s="308"/>
      <c r="BA206" s="308"/>
      <c r="BB206" s="319"/>
      <c r="BC206" s="319"/>
    </row>
    <row r="207" spans="1:55" s="280" customFormat="1" ht="36" hidden="1" customHeight="1" x14ac:dyDescent="0.25">
      <c r="A207" s="356" t="e">
        <f>#REF!</f>
        <v>#REF!</v>
      </c>
      <c r="B207" s="319" t="e">
        <f>#REF!</f>
        <v>#REF!</v>
      </c>
      <c r="C207" s="319" t="e">
        <f>#REF!</f>
        <v>#REF!</v>
      </c>
      <c r="D207" s="344" t="e">
        <f>#REF!</f>
        <v>#REF!</v>
      </c>
      <c r="E207" s="344" t="e">
        <f>#REF!</f>
        <v>#REF!</v>
      </c>
      <c r="F207" s="344" t="e">
        <f>#REF!</f>
        <v>#REF!</v>
      </c>
      <c r="G207" s="344" t="e">
        <f>#REF!</f>
        <v>#REF!</v>
      </c>
      <c r="H207" s="344" t="e">
        <f>#REF!</f>
        <v>#REF!</v>
      </c>
      <c r="I207" s="344" t="e">
        <f>#REF!</f>
        <v>#REF!</v>
      </c>
      <c r="J207" s="344" t="e">
        <f>#REF!</f>
        <v>#REF!</v>
      </c>
      <c r="K207" s="344" t="e">
        <f>#REF!</f>
        <v>#REF!</v>
      </c>
      <c r="L207" s="344" t="e">
        <f>#REF!</f>
        <v>#REF!</v>
      </c>
      <c r="M207" s="344" t="e">
        <f>#REF!</f>
        <v>#REF!</v>
      </c>
      <c r="N207" s="344" t="e">
        <f>#REF!</f>
        <v>#REF!</v>
      </c>
      <c r="O207" s="344" t="e">
        <f>#REF!</f>
        <v>#REF!</v>
      </c>
      <c r="P207" s="344" t="e">
        <f>#REF!</f>
        <v>#REF!</v>
      </c>
      <c r="Q207" s="344" t="e">
        <f>#REF!</f>
        <v>#REF!</v>
      </c>
      <c r="R207" s="344"/>
      <c r="S207" s="344"/>
      <c r="T207" s="344" t="e">
        <f>#REF!</f>
        <v>#REF!</v>
      </c>
      <c r="U207" s="344"/>
      <c r="V207" s="344"/>
      <c r="W207" s="344" t="e">
        <f>#REF!</f>
        <v>#REF!</v>
      </c>
      <c r="X207" s="344"/>
      <c r="Y207" s="344"/>
      <c r="Z207" s="344" t="e">
        <f>#REF!</f>
        <v>#REF!</v>
      </c>
      <c r="AA207" s="344"/>
      <c r="AB207" s="344"/>
      <c r="AC207" s="344" t="e">
        <f>#REF!</f>
        <v>#REF!</v>
      </c>
      <c r="AD207" s="344"/>
      <c r="AE207" s="344"/>
      <c r="AF207" s="344" t="e">
        <f>#REF!</f>
        <v>#REF!</v>
      </c>
      <c r="AG207" s="344"/>
      <c r="AH207" s="344"/>
      <c r="AI207" s="344" t="e">
        <f>#REF!</f>
        <v>#REF!</v>
      </c>
      <c r="AJ207" s="344"/>
      <c r="AK207" s="344"/>
      <c r="AL207" s="344" t="e">
        <f>#REF!</f>
        <v>#REF!</v>
      </c>
      <c r="AM207" s="344"/>
      <c r="AN207" s="344"/>
      <c r="AO207" s="344"/>
      <c r="AP207" s="344"/>
      <c r="AQ207" s="344"/>
      <c r="AR207" s="344"/>
      <c r="AS207" s="344"/>
      <c r="AT207" s="344"/>
      <c r="AU207" s="319"/>
      <c r="AV207" s="319"/>
      <c r="AW207" s="308"/>
      <c r="AX207" s="319"/>
      <c r="AY207" s="308"/>
      <c r="AZ207" s="308"/>
      <c r="BA207" s="308"/>
      <c r="BB207" s="319"/>
      <c r="BC207" s="319"/>
    </row>
    <row r="208" spans="1:55" s="280" customFormat="1" ht="36" hidden="1" customHeight="1" x14ac:dyDescent="0.25">
      <c r="A208" s="356" t="e">
        <f>#REF!</f>
        <v>#REF!</v>
      </c>
      <c r="B208" s="319" t="e">
        <f>#REF!</f>
        <v>#REF!</v>
      </c>
      <c r="C208" s="319" t="e">
        <f>#REF!</f>
        <v>#REF!</v>
      </c>
      <c r="D208" s="344" t="e">
        <f>#REF!</f>
        <v>#REF!</v>
      </c>
      <c r="E208" s="344" t="e">
        <f>#REF!</f>
        <v>#REF!</v>
      </c>
      <c r="F208" s="344" t="e">
        <f>#REF!</f>
        <v>#REF!</v>
      </c>
      <c r="G208" s="344" t="e">
        <f>#REF!</f>
        <v>#REF!</v>
      </c>
      <c r="H208" s="344" t="e">
        <f>#REF!</f>
        <v>#REF!</v>
      </c>
      <c r="I208" s="344" t="e">
        <f>#REF!</f>
        <v>#REF!</v>
      </c>
      <c r="J208" s="344" t="e">
        <f>#REF!</f>
        <v>#REF!</v>
      </c>
      <c r="K208" s="344" t="e">
        <f>#REF!</f>
        <v>#REF!</v>
      </c>
      <c r="L208" s="344" t="e">
        <f>#REF!</f>
        <v>#REF!</v>
      </c>
      <c r="M208" s="344" t="e">
        <f>#REF!</f>
        <v>#REF!</v>
      </c>
      <c r="N208" s="344" t="e">
        <f>#REF!</f>
        <v>#REF!</v>
      </c>
      <c r="O208" s="344" t="e">
        <f>#REF!</f>
        <v>#REF!</v>
      </c>
      <c r="P208" s="344" t="e">
        <f>#REF!</f>
        <v>#REF!</v>
      </c>
      <c r="Q208" s="344" t="e">
        <f>#REF!</f>
        <v>#REF!</v>
      </c>
      <c r="R208" s="344"/>
      <c r="S208" s="344"/>
      <c r="T208" s="344" t="e">
        <f>#REF!</f>
        <v>#REF!</v>
      </c>
      <c r="U208" s="344"/>
      <c r="V208" s="344"/>
      <c r="W208" s="344" t="e">
        <f>#REF!</f>
        <v>#REF!</v>
      </c>
      <c r="X208" s="344"/>
      <c r="Y208" s="344"/>
      <c r="Z208" s="344" t="e">
        <f>#REF!</f>
        <v>#REF!</v>
      </c>
      <c r="AA208" s="344"/>
      <c r="AB208" s="344"/>
      <c r="AC208" s="344" t="e">
        <f>#REF!</f>
        <v>#REF!</v>
      </c>
      <c r="AD208" s="344"/>
      <c r="AE208" s="344"/>
      <c r="AF208" s="344" t="e">
        <f>#REF!</f>
        <v>#REF!</v>
      </c>
      <c r="AG208" s="344"/>
      <c r="AH208" s="344"/>
      <c r="AI208" s="344" t="e">
        <f>#REF!</f>
        <v>#REF!</v>
      </c>
      <c r="AJ208" s="344"/>
      <c r="AK208" s="344"/>
      <c r="AL208" s="344"/>
      <c r="AM208" s="344"/>
      <c r="AN208" s="344"/>
      <c r="AO208" s="344"/>
      <c r="AP208" s="344"/>
      <c r="AQ208" s="344"/>
      <c r="AR208" s="344"/>
      <c r="AS208" s="344"/>
      <c r="AT208" s="344"/>
      <c r="AU208" s="319"/>
      <c r="AV208" s="319"/>
      <c r="AW208" s="308"/>
      <c r="AX208" s="319"/>
      <c r="AY208" s="308"/>
      <c r="AZ208" s="308"/>
      <c r="BA208" s="308"/>
      <c r="BB208" s="319"/>
      <c r="BC208" s="319"/>
    </row>
    <row r="209" spans="1:55" s="280" customFormat="1" ht="36" hidden="1" customHeight="1" x14ac:dyDescent="0.25">
      <c r="A209" s="356" t="e">
        <f>#REF!</f>
        <v>#REF!</v>
      </c>
      <c r="B209" s="319" t="e">
        <f>#REF!</f>
        <v>#REF!</v>
      </c>
      <c r="C209" s="319" t="e">
        <f>#REF!</f>
        <v>#REF!</v>
      </c>
      <c r="D209" s="344" t="e">
        <f>#REF!</f>
        <v>#REF!</v>
      </c>
      <c r="E209" s="344" t="e">
        <f>#REF!</f>
        <v>#REF!</v>
      </c>
      <c r="F209" s="344" t="e">
        <f>#REF!</f>
        <v>#REF!</v>
      </c>
      <c r="G209" s="344" t="e">
        <f>#REF!</f>
        <v>#REF!</v>
      </c>
      <c r="H209" s="344" t="e">
        <f>#REF!</f>
        <v>#REF!</v>
      </c>
      <c r="I209" s="344" t="e">
        <f>#REF!</f>
        <v>#REF!</v>
      </c>
      <c r="J209" s="344" t="e">
        <f>#REF!</f>
        <v>#REF!</v>
      </c>
      <c r="K209" s="344" t="e">
        <f>#REF!</f>
        <v>#REF!</v>
      </c>
      <c r="L209" s="344" t="e">
        <f>#REF!</f>
        <v>#REF!</v>
      </c>
      <c r="M209" s="344" t="e">
        <f>#REF!</f>
        <v>#REF!</v>
      </c>
      <c r="N209" s="344" t="e">
        <f>#REF!</f>
        <v>#REF!</v>
      </c>
      <c r="O209" s="344" t="e">
        <f>#REF!</f>
        <v>#REF!</v>
      </c>
      <c r="P209" s="344" t="e">
        <f>#REF!</f>
        <v>#REF!</v>
      </c>
      <c r="Q209" s="344" t="e">
        <f>#REF!</f>
        <v>#REF!</v>
      </c>
      <c r="R209" s="344"/>
      <c r="S209" s="344"/>
      <c r="T209" s="344" t="e">
        <f>#REF!</f>
        <v>#REF!</v>
      </c>
      <c r="U209" s="344"/>
      <c r="V209" s="344"/>
      <c r="W209" s="344" t="e">
        <f>#REF!</f>
        <v>#REF!</v>
      </c>
      <c r="X209" s="344"/>
      <c r="Y209" s="344"/>
      <c r="Z209" s="344" t="e">
        <f>#REF!</f>
        <v>#REF!</v>
      </c>
      <c r="AA209" s="344"/>
      <c r="AB209" s="344"/>
      <c r="AC209" s="344" t="e">
        <f>#REF!</f>
        <v>#REF!</v>
      </c>
      <c r="AD209" s="344"/>
      <c r="AE209" s="344"/>
      <c r="AF209" s="344" t="e">
        <f>#REF!</f>
        <v>#REF!</v>
      </c>
      <c r="AG209" s="344"/>
      <c r="AH209" s="344"/>
      <c r="AI209" s="344" t="e">
        <f>#REF!</f>
        <v>#REF!</v>
      </c>
      <c r="AJ209" s="344"/>
      <c r="AK209" s="344"/>
      <c r="AL209" s="344"/>
      <c r="AM209" s="344"/>
      <c r="AN209" s="344"/>
      <c r="AO209" s="344"/>
      <c r="AP209" s="344"/>
      <c r="AQ209" s="344"/>
      <c r="AR209" s="344"/>
      <c r="AS209" s="344"/>
      <c r="AT209" s="344"/>
      <c r="AU209" s="319"/>
      <c r="AV209" s="319"/>
      <c r="AW209" s="308"/>
      <c r="AX209" s="319"/>
      <c r="AY209" s="308"/>
      <c r="AZ209" s="308"/>
      <c r="BA209" s="308"/>
      <c r="BB209" s="319"/>
      <c r="BC209" s="319"/>
    </row>
    <row r="210" spans="1:55" s="280" customFormat="1" ht="36" hidden="1" customHeight="1" x14ac:dyDescent="0.25">
      <c r="A210" s="356" t="str">
        <f>A567</f>
        <v>b)</v>
      </c>
      <c r="B210" s="319" t="str">
        <f t="shared" ref="B210:AT210" si="114">B567</f>
        <v>Các xã còn lại</v>
      </c>
      <c r="C210" s="319">
        <f t="shared" si="114"/>
        <v>0</v>
      </c>
      <c r="D210" s="344">
        <f t="shared" si="114"/>
        <v>20000</v>
      </c>
      <c r="E210" s="344">
        <f t="shared" si="114"/>
        <v>20000</v>
      </c>
      <c r="F210" s="344">
        <f t="shared" si="114"/>
        <v>0</v>
      </c>
      <c r="G210" s="344">
        <f t="shared" si="114"/>
        <v>0</v>
      </c>
      <c r="H210" s="344">
        <f t="shared" si="114"/>
        <v>20000</v>
      </c>
      <c r="I210" s="344">
        <f t="shared" si="114"/>
        <v>20000</v>
      </c>
      <c r="J210" s="344">
        <f t="shared" si="114"/>
        <v>0</v>
      </c>
      <c r="K210" s="344">
        <f t="shared" si="114"/>
        <v>20000</v>
      </c>
      <c r="L210" s="344">
        <f t="shared" si="114"/>
        <v>20000</v>
      </c>
      <c r="M210" s="344">
        <f t="shared" si="114"/>
        <v>0</v>
      </c>
      <c r="N210" s="344">
        <f t="shared" si="114"/>
        <v>0</v>
      </c>
      <c r="O210" s="344">
        <f t="shared" si="114"/>
        <v>0</v>
      </c>
      <c r="P210" s="344">
        <f t="shared" si="114"/>
        <v>0</v>
      </c>
      <c r="Q210" s="344">
        <f t="shared" si="114"/>
        <v>14000</v>
      </c>
      <c r="R210" s="344"/>
      <c r="S210" s="344"/>
      <c r="T210" s="344">
        <f t="shared" si="114"/>
        <v>0</v>
      </c>
      <c r="U210" s="344"/>
      <c r="V210" s="344"/>
      <c r="W210" s="344">
        <f t="shared" si="114"/>
        <v>6000</v>
      </c>
      <c r="X210" s="344"/>
      <c r="Y210" s="344"/>
      <c r="Z210" s="344">
        <f t="shared" si="114"/>
        <v>0</v>
      </c>
      <c r="AA210" s="344"/>
      <c r="AB210" s="344"/>
      <c r="AC210" s="344">
        <f t="shared" si="114"/>
        <v>0</v>
      </c>
      <c r="AD210" s="344"/>
      <c r="AE210" s="344"/>
      <c r="AF210" s="344">
        <f t="shared" si="114"/>
        <v>0</v>
      </c>
      <c r="AG210" s="344"/>
      <c r="AH210" s="344"/>
      <c r="AI210" s="344">
        <f t="shared" si="114"/>
        <v>0</v>
      </c>
      <c r="AJ210" s="344"/>
      <c r="AK210" s="344"/>
      <c r="AL210" s="344">
        <f t="shared" si="114"/>
        <v>0</v>
      </c>
      <c r="AM210" s="344"/>
      <c r="AN210" s="344"/>
      <c r="AO210" s="319">
        <f t="shared" si="114"/>
        <v>0</v>
      </c>
      <c r="AP210" s="319">
        <f t="shared" si="114"/>
        <v>0</v>
      </c>
      <c r="AQ210" s="319">
        <f t="shared" si="114"/>
        <v>0</v>
      </c>
      <c r="AR210" s="319">
        <f t="shared" si="114"/>
        <v>0</v>
      </c>
      <c r="AS210" s="319">
        <f t="shared" si="114"/>
        <v>0</v>
      </c>
      <c r="AT210" s="319">
        <f t="shared" si="114"/>
        <v>0</v>
      </c>
      <c r="AU210" s="319"/>
      <c r="AV210" s="319"/>
      <c r="AW210" s="308"/>
      <c r="AX210" s="319"/>
      <c r="AY210" s="308"/>
      <c r="AZ210" s="308"/>
      <c r="BA210" s="308"/>
      <c r="BB210" s="319"/>
      <c r="BC210" s="319"/>
    </row>
    <row r="211" spans="1:55" s="280" customFormat="1" ht="62.25" hidden="1" customHeight="1" x14ac:dyDescent="0.25">
      <c r="A211" s="356" t="e">
        <f>#REF!</f>
        <v>#REF!</v>
      </c>
      <c r="B211" s="319" t="e">
        <f>#REF!</f>
        <v>#REF!</v>
      </c>
      <c r="C211" s="319" t="e">
        <f>#REF!</f>
        <v>#REF!</v>
      </c>
      <c r="D211" s="344" t="e">
        <f>#REF!</f>
        <v>#REF!</v>
      </c>
      <c r="E211" s="344" t="e">
        <f>#REF!</f>
        <v>#REF!</v>
      </c>
      <c r="F211" s="344" t="e">
        <f>#REF!</f>
        <v>#REF!</v>
      </c>
      <c r="G211" s="344" t="e">
        <f>#REF!</f>
        <v>#REF!</v>
      </c>
      <c r="H211" s="344" t="e">
        <f>#REF!</f>
        <v>#REF!</v>
      </c>
      <c r="I211" s="344" t="e">
        <f>#REF!</f>
        <v>#REF!</v>
      </c>
      <c r="J211" s="344" t="e">
        <f>#REF!</f>
        <v>#REF!</v>
      </c>
      <c r="K211" s="344" t="e">
        <f>#REF!</f>
        <v>#REF!</v>
      </c>
      <c r="L211" s="344" t="e">
        <f>#REF!</f>
        <v>#REF!</v>
      </c>
      <c r="M211" s="344" t="e">
        <f>#REF!</f>
        <v>#REF!</v>
      </c>
      <c r="N211" s="344" t="e">
        <f>#REF!</f>
        <v>#REF!</v>
      </c>
      <c r="O211" s="344" t="e">
        <f>#REF!</f>
        <v>#REF!</v>
      </c>
      <c r="P211" s="344" t="e">
        <f>#REF!</f>
        <v>#REF!</v>
      </c>
      <c r="Q211" s="344" t="e">
        <f>#REF!</f>
        <v>#REF!</v>
      </c>
      <c r="R211" s="344"/>
      <c r="S211" s="344"/>
      <c r="T211" s="344" t="e">
        <f>#REF!</f>
        <v>#REF!</v>
      </c>
      <c r="U211" s="344"/>
      <c r="V211" s="344"/>
      <c r="W211" s="344" t="e">
        <f>#REF!</f>
        <v>#REF!</v>
      </c>
      <c r="X211" s="344"/>
      <c r="Y211" s="344"/>
      <c r="Z211" s="344" t="e">
        <f>#REF!</f>
        <v>#REF!</v>
      </c>
      <c r="AA211" s="344"/>
      <c r="AB211" s="344"/>
      <c r="AC211" s="344" t="e">
        <f>#REF!</f>
        <v>#REF!</v>
      </c>
      <c r="AD211" s="344"/>
      <c r="AE211" s="344"/>
      <c r="AF211" s="344" t="e">
        <f>#REF!</f>
        <v>#REF!</v>
      </c>
      <c r="AG211" s="344"/>
      <c r="AH211" s="344"/>
      <c r="AI211" s="344" t="e">
        <f>#REF!</f>
        <v>#REF!</v>
      </c>
      <c r="AJ211" s="344"/>
      <c r="AK211" s="344"/>
      <c r="AL211" s="344" t="e">
        <f>#REF!</f>
        <v>#REF!</v>
      </c>
      <c r="AM211" s="344"/>
      <c r="AN211" s="344"/>
      <c r="AO211" s="344"/>
      <c r="AP211" s="344"/>
      <c r="AQ211" s="344"/>
      <c r="AR211" s="344"/>
      <c r="AS211" s="344"/>
      <c r="AT211" s="344"/>
      <c r="AU211" s="319"/>
      <c r="AV211" s="319"/>
      <c r="AW211" s="308"/>
      <c r="AX211" s="319"/>
      <c r="AY211" s="308"/>
      <c r="AZ211" s="308"/>
      <c r="BA211" s="308"/>
      <c r="BB211" s="319"/>
      <c r="BC211" s="319"/>
    </row>
    <row r="212" spans="1:55" s="279" customFormat="1" ht="31.5" hidden="1" customHeight="1" x14ac:dyDescent="0.25">
      <c r="A212" s="353" t="s">
        <v>69</v>
      </c>
      <c r="B212" s="317" t="str">
        <f>B570</f>
        <v>HUYỆN MƯỜNG ẲNG</v>
      </c>
      <c r="C212" s="317">
        <f t="shared" ref="C212:AT212" si="115">C570</f>
        <v>0</v>
      </c>
      <c r="D212" s="350">
        <f t="shared" si="115"/>
        <v>30000</v>
      </c>
      <c r="E212" s="350">
        <f t="shared" si="115"/>
        <v>0</v>
      </c>
      <c r="F212" s="350">
        <f t="shared" si="115"/>
        <v>0</v>
      </c>
      <c r="G212" s="350">
        <f t="shared" si="115"/>
        <v>0</v>
      </c>
      <c r="H212" s="350">
        <f t="shared" si="115"/>
        <v>26594.400000000001</v>
      </c>
      <c r="I212" s="350">
        <f t="shared" si="115"/>
        <v>26594.400000000001</v>
      </c>
      <c r="J212" s="350">
        <f t="shared" si="115"/>
        <v>0</v>
      </c>
      <c r="K212" s="350">
        <f t="shared" si="115"/>
        <v>26594.400000000001</v>
      </c>
      <c r="L212" s="350">
        <f t="shared" si="115"/>
        <v>26594.400000000001</v>
      </c>
      <c r="M212" s="350">
        <f t="shared" si="115"/>
        <v>0</v>
      </c>
      <c r="N212" s="350">
        <f t="shared" si="115"/>
        <v>0</v>
      </c>
      <c r="O212" s="350">
        <f t="shared" si="115"/>
        <v>0</v>
      </c>
      <c r="P212" s="350">
        <f t="shared" si="115"/>
        <v>0</v>
      </c>
      <c r="Q212" s="350">
        <f t="shared" si="115"/>
        <v>18616</v>
      </c>
      <c r="R212" s="350"/>
      <c r="S212" s="350"/>
      <c r="T212" s="350">
        <f t="shared" si="115"/>
        <v>0</v>
      </c>
      <c r="U212" s="350"/>
      <c r="V212" s="350"/>
      <c r="W212" s="350" t="e">
        <f t="shared" si="115"/>
        <v>#REF!</v>
      </c>
      <c r="X212" s="350"/>
      <c r="Y212" s="350"/>
      <c r="Z212" s="350" t="e">
        <f t="shared" si="115"/>
        <v>#REF!</v>
      </c>
      <c r="AA212" s="350"/>
      <c r="AB212" s="350"/>
      <c r="AC212" s="350" t="e">
        <f t="shared" si="115"/>
        <v>#REF!</v>
      </c>
      <c r="AD212" s="350"/>
      <c r="AE212" s="350"/>
      <c r="AF212" s="350" t="e">
        <f t="shared" si="115"/>
        <v>#REF!</v>
      </c>
      <c r="AG212" s="350"/>
      <c r="AH212" s="350"/>
      <c r="AI212" s="350" t="e">
        <f t="shared" si="115"/>
        <v>#REF!</v>
      </c>
      <c r="AJ212" s="350"/>
      <c r="AK212" s="350"/>
      <c r="AL212" s="350" t="e">
        <f t="shared" si="115"/>
        <v>#REF!</v>
      </c>
      <c r="AM212" s="350"/>
      <c r="AN212" s="350"/>
      <c r="AO212" s="350" t="e">
        <f t="shared" si="115"/>
        <v>#REF!</v>
      </c>
      <c r="AP212" s="350" t="e">
        <f t="shared" si="115"/>
        <v>#REF!</v>
      </c>
      <c r="AQ212" s="350" t="e">
        <f t="shared" si="115"/>
        <v>#REF!</v>
      </c>
      <c r="AR212" s="350" t="e">
        <f t="shared" si="115"/>
        <v>#REF!</v>
      </c>
      <c r="AS212" s="350" t="e">
        <f t="shared" si="115"/>
        <v>#REF!</v>
      </c>
      <c r="AT212" s="350" t="e">
        <f t="shared" si="115"/>
        <v>#REF!</v>
      </c>
      <c r="AU212" s="349"/>
      <c r="AV212" s="349"/>
      <c r="AW212" s="322"/>
      <c r="AX212" s="349"/>
      <c r="AY212" s="322"/>
      <c r="AZ212" s="322"/>
      <c r="BA212" s="322"/>
      <c r="BB212" s="349"/>
      <c r="BC212" s="349"/>
    </row>
    <row r="213" spans="1:55" s="279" customFormat="1" ht="36" hidden="1" customHeight="1" x14ac:dyDescent="0.25">
      <c r="A213" s="337" t="s">
        <v>79</v>
      </c>
      <c r="B213" s="347" t="s">
        <v>865</v>
      </c>
      <c r="C213" s="317"/>
      <c r="D213" s="350" t="e">
        <f>D224+D231+D242+D247</f>
        <v>#REF!</v>
      </c>
      <c r="E213" s="350" t="e">
        <f t="shared" ref="E213:M213" si="116">E224+E231+E242+E247</f>
        <v>#REF!</v>
      </c>
      <c r="F213" s="350" t="e">
        <f t="shared" si="116"/>
        <v>#REF!</v>
      </c>
      <c r="G213" s="350" t="e">
        <f t="shared" si="116"/>
        <v>#REF!</v>
      </c>
      <c r="H213" s="350" t="e">
        <f t="shared" si="116"/>
        <v>#REF!</v>
      </c>
      <c r="I213" s="350" t="e">
        <f t="shared" si="116"/>
        <v>#REF!</v>
      </c>
      <c r="J213" s="350" t="e">
        <f t="shared" si="116"/>
        <v>#REF!</v>
      </c>
      <c r="K213" s="350" t="e">
        <f t="shared" si="116"/>
        <v>#REF!</v>
      </c>
      <c r="L213" s="350" t="e">
        <f t="shared" si="116"/>
        <v>#REF!</v>
      </c>
      <c r="M213" s="350" t="e">
        <f t="shared" si="116"/>
        <v>#REF!</v>
      </c>
      <c r="N213" s="350" t="e">
        <f>N224+N231+N242+N247</f>
        <v>#REF!</v>
      </c>
      <c r="O213" s="350" t="e">
        <f t="shared" ref="O213:AT213" si="117">O224+O231+O242+O247</f>
        <v>#REF!</v>
      </c>
      <c r="P213" s="350" t="e">
        <f t="shared" si="117"/>
        <v>#REF!</v>
      </c>
      <c r="Q213" s="350" t="e">
        <f t="shared" si="117"/>
        <v>#REF!</v>
      </c>
      <c r="R213" s="350"/>
      <c r="S213" s="350"/>
      <c r="T213" s="350" t="e">
        <f t="shared" si="117"/>
        <v>#REF!</v>
      </c>
      <c r="U213" s="350"/>
      <c r="V213" s="350"/>
      <c r="W213" s="350" t="e">
        <f t="shared" si="117"/>
        <v>#REF!</v>
      </c>
      <c r="X213" s="350"/>
      <c r="Y213" s="350"/>
      <c r="Z213" s="350" t="e">
        <f t="shared" si="117"/>
        <v>#REF!</v>
      </c>
      <c r="AA213" s="350"/>
      <c r="AB213" s="350"/>
      <c r="AC213" s="350" t="e">
        <f t="shared" si="117"/>
        <v>#REF!</v>
      </c>
      <c r="AD213" s="350"/>
      <c r="AE213" s="350"/>
      <c r="AF213" s="350" t="e">
        <f t="shared" si="117"/>
        <v>#REF!</v>
      </c>
      <c r="AG213" s="350"/>
      <c r="AH213" s="350"/>
      <c r="AI213" s="350" t="e">
        <f t="shared" si="117"/>
        <v>#REF!</v>
      </c>
      <c r="AJ213" s="350"/>
      <c r="AK213" s="350"/>
      <c r="AL213" s="350" t="e">
        <f t="shared" si="117"/>
        <v>#REF!</v>
      </c>
      <c r="AM213" s="350"/>
      <c r="AN213" s="350"/>
      <c r="AO213" s="350">
        <f t="shared" si="117"/>
        <v>0</v>
      </c>
      <c r="AP213" s="350">
        <f t="shared" si="117"/>
        <v>0</v>
      </c>
      <c r="AQ213" s="350">
        <f t="shared" si="117"/>
        <v>0</v>
      </c>
      <c r="AR213" s="350">
        <f t="shared" si="117"/>
        <v>0</v>
      </c>
      <c r="AS213" s="350">
        <f t="shared" si="117"/>
        <v>0</v>
      </c>
      <c r="AT213" s="350">
        <f t="shared" si="117"/>
        <v>0</v>
      </c>
      <c r="AU213" s="349"/>
      <c r="AV213" s="349"/>
      <c r="AW213" s="322"/>
      <c r="AX213" s="349"/>
      <c r="AY213" s="322"/>
      <c r="AZ213" s="322"/>
      <c r="BA213" s="322"/>
      <c r="BB213" s="349"/>
      <c r="BC213" s="349"/>
    </row>
    <row r="214" spans="1:55" s="280" customFormat="1" ht="36" hidden="1" customHeight="1" x14ac:dyDescent="0.25">
      <c r="A214" s="330">
        <v>1</v>
      </c>
      <c r="B214" s="352" t="s">
        <v>842</v>
      </c>
      <c r="C214" s="302"/>
      <c r="D214" s="344" t="e">
        <f>D225+D243+D250</f>
        <v>#REF!</v>
      </c>
      <c r="E214" s="344" t="e">
        <f t="shared" ref="E214:M214" si="118">E225+E243+E250</f>
        <v>#REF!</v>
      </c>
      <c r="F214" s="344" t="e">
        <f t="shared" si="118"/>
        <v>#REF!</v>
      </c>
      <c r="G214" s="344" t="e">
        <f t="shared" si="118"/>
        <v>#REF!</v>
      </c>
      <c r="H214" s="344" t="e">
        <f t="shared" si="118"/>
        <v>#REF!</v>
      </c>
      <c r="I214" s="344" t="e">
        <f t="shared" si="118"/>
        <v>#REF!</v>
      </c>
      <c r="J214" s="344" t="e">
        <f t="shared" si="118"/>
        <v>#REF!</v>
      </c>
      <c r="K214" s="344" t="e">
        <f t="shared" si="118"/>
        <v>#REF!</v>
      </c>
      <c r="L214" s="344" t="e">
        <f t="shared" si="118"/>
        <v>#REF!</v>
      </c>
      <c r="M214" s="344" t="e">
        <f t="shared" si="118"/>
        <v>#REF!</v>
      </c>
      <c r="N214" s="344" t="e">
        <f>N225+N243+N250</f>
        <v>#REF!</v>
      </c>
      <c r="O214" s="344" t="e">
        <f t="shared" ref="O214:AI214" si="119">O225+O243+O250</f>
        <v>#REF!</v>
      </c>
      <c r="P214" s="344" t="e">
        <f t="shared" si="119"/>
        <v>#REF!</v>
      </c>
      <c r="Q214" s="344" t="e">
        <f t="shared" si="119"/>
        <v>#REF!</v>
      </c>
      <c r="R214" s="344"/>
      <c r="S214" s="344"/>
      <c r="T214" s="344" t="e">
        <f t="shared" si="119"/>
        <v>#REF!</v>
      </c>
      <c r="U214" s="344"/>
      <c r="V214" s="344"/>
      <c r="W214" s="344" t="e">
        <f t="shared" si="119"/>
        <v>#REF!</v>
      </c>
      <c r="X214" s="344"/>
      <c r="Y214" s="344"/>
      <c r="Z214" s="344" t="e">
        <f t="shared" si="119"/>
        <v>#REF!</v>
      </c>
      <c r="AA214" s="344"/>
      <c r="AB214" s="344"/>
      <c r="AC214" s="344" t="e">
        <f t="shared" si="119"/>
        <v>#REF!</v>
      </c>
      <c r="AD214" s="344"/>
      <c r="AE214" s="344"/>
      <c r="AF214" s="344" t="e">
        <f t="shared" si="119"/>
        <v>#REF!</v>
      </c>
      <c r="AG214" s="344"/>
      <c r="AH214" s="344"/>
      <c r="AI214" s="344" t="e">
        <f t="shared" si="119"/>
        <v>#REF!</v>
      </c>
      <c r="AJ214" s="344"/>
      <c r="AK214" s="344"/>
      <c r="AL214" s="344"/>
      <c r="AM214" s="344"/>
      <c r="AN214" s="344"/>
      <c r="AO214" s="344"/>
      <c r="AP214" s="344"/>
      <c r="AQ214" s="344"/>
      <c r="AR214" s="344"/>
      <c r="AS214" s="344"/>
      <c r="AT214" s="344"/>
      <c r="AU214" s="319"/>
      <c r="AV214" s="319"/>
      <c r="AW214" s="308"/>
      <c r="AX214" s="319"/>
      <c r="AY214" s="308"/>
      <c r="AZ214" s="308"/>
      <c r="BA214" s="308"/>
      <c r="BB214" s="319"/>
      <c r="BC214" s="319"/>
    </row>
    <row r="215" spans="1:55" s="280" customFormat="1" ht="21" hidden="1" customHeight="1" x14ac:dyDescent="0.25">
      <c r="A215" s="330">
        <v>2</v>
      </c>
      <c r="B215" s="319" t="s">
        <v>271</v>
      </c>
      <c r="C215" s="302"/>
      <c r="D215" s="344" t="e">
        <f>D226+D232+D249</f>
        <v>#REF!</v>
      </c>
      <c r="E215" s="344" t="e">
        <f t="shared" ref="E215:M215" si="120">E226+E232+E249</f>
        <v>#REF!</v>
      </c>
      <c r="F215" s="344" t="e">
        <f t="shared" si="120"/>
        <v>#REF!</v>
      </c>
      <c r="G215" s="344" t="e">
        <f t="shared" si="120"/>
        <v>#REF!</v>
      </c>
      <c r="H215" s="344" t="e">
        <f t="shared" si="120"/>
        <v>#REF!</v>
      </c>
      <c r="I215" s="344" t="e">
        <f t="shared" si="120"/>
        <v>#REF!</v>
      </c>
      <c r="J215" s="344" t="e">
        <f t="shared" si="120"/>
        <v>#REF!</v>
      </c>
      <c r="K215" s="344" t="e">
        <f t="shared" si="120"/>
        <v>#REF!</v>
      </c>
      <c r="L215" s="344" t="e">
        <f t="shared" si="120"/>
        <v>#REF!</v>
      </c>
      <c r="M215" s="344" t="e">
        <f t="shared" si="120"/>
        <v>#REF!</v>
      </c>
      <c r="N215" s="344" t="e">
        <f>N226+N232+N249</f>
        <v>#REF!</v>
      </c>
      <c r="O215" s="344" t="e">
        <f t="shared" ref="O215:AI215" si="121">O226+O232+O249</f>
        <v>#REF!</v>
      </c>
      <c r="P215" s="344" t="e">
        <f t="shared" si="121"/>
        <v>#REF!</v>
      </c>
      <c r="Q215" s="344" t="e">
        <f t="shared" si="121"/>
        <v>#REF!</v>
      </c>
      <c r="R215" s="344"/>
      <c r="S215" s="344"/>
      <c r="T215" s="344" t="e">
        <f t="shared" si="121"/>
        <v>#REF!</v>
      </c>
      <c r="U215" s="344"/>
      <c r="V215" s="344"/>
      <c r="W215" s="344" t="e">
        <f t="shared" si="121"/>
        <v>#REF!</v>
      </c>
      <c r="X215" s="344"/>
      <c r="Y215" s="344"/>
      <c r="Z215" s="344" t="e">
        <f t="shared" si="121"/>
        <v>#REF!</v>
      </c>
      <c r="AA215" s="344"/>
      <c r="AB215" s="344"/>
      <c r="AC215" s="344" t="e">
        <f t="shared" si="121"/>
        <v>#REF!</v>
      </c>
      <c r="AD215" s="344"/>
      <c r="AE215" s="344"/>
      <c r="AF215" s="344" t="e">
        <f t="shared" si="121"/>
        <v>#REF!</v>
      </c>
      <c r="AG215" s="344"/>
      <c r="AH215" s="344"/>
      <c r="AI215" s="344" t="e">
        <f t="shared" si="121"/>
        <v>#REF!</v>
      </c>
      <c r="AJ215" s="344"/>
      <c r="AK215" s="344"/>
      <c r="AL215" s="344"/>
      <c r="AM215" s="344"/>
      <c r="AN215" s="344"/>
      <c r="AO215" s="344"/>
      <c r="AP215" s="344"/>
      <c r="AQ215" s="344"/>
      <c r="AR215" s="344"/>
      <c r="AS215" s="344"/>
      <c r="AT215" s="344"/>
      <c r="AU215" s="319"/>
      <c r="AV215" s="319"/>
      <c r="AW215" s="308"/>
      <c r="AX215" s="319"/>
      <c r="AY215" s="308"/>
      <c r="AZ215" s="308"/>
      <c r="BA215" s="308"/>
      <c r="BB215" s="319"/>
      <c r="BC215" s="319"/>
    </row>
    <row r="216" spans="1:55" s="280" customFormat="1" ht="21" hidden="1" customHeight="1" x14ac:dyDescent="0.25">
      <c r="A216" s="330">
        <v>3</v>
      </c>
      <c r="B216" s="319" t="s">
        <v>277</v>
      </c>
      <c r="C216" s="302"/>
      <c r="D216" s="344" t="e">
        <f>D233+D244+D248</f>
        <v>#REF!</v>
      </c>
      <c r="E216" s="344" t="e">
        <f t="shared" ref="E216:M216" si="122">E233+E244+E248</f>
        <v>#REF!</v>
      </c>
      <c r="F216" s="344" t="e">
        <f t="shared" si="122"/>
        <v>#REF!</v>
      </c>
      <c r="G216" s="344" t="e">
        <f t="shared" si="122"/>
        <v>#REF!</v>
      </c>
      <c r="H216" s="344" t="e">
        <f t="shared" si="122"/>
        <v>#REF!</v>
      </c>
      <c r="I216" s="344" t="e">
        <f t="shared" si="122"/>
        <v>#REF!</v>
      </c>
      <c r="J216" s="344" t="e">
        <f t="shared" si="122"/>
        <v>#REF!</v>
      </c>
      <c r="K216" s="344" t="e">
        <f t="shared" si="122"/>
        <v>#REF!</v>
      </c>
      <c r="L216" s="344" t="e">
        <f t="shared" si="122"/>
        <v>#REF!</v>
      </c>
      <c r="M216" s="344" t="e">
        <f t="shared" si="122"/>
        <v>#REF!</v>
      </c>
      <c r="N216" s="344" t="e">
        <f>N233+N244+N248</f>
        <v>#REF!</v>
      </c>
      <c r="O216" s="344" t="e">
        <f t="shared" ref="O216:AI216" si="123">O233+O244+O248</f>
        <v>#REF!</v>
      </c>
      <c r="P216" s="344" t="e">
        <f t="shared" si="123"/>
        <v>#REF!</v>
      </c>
      <c r="Q216" s="344" t="e">
        <f t="shared" si="123"/>
        <v>#REF!</v>
      </c>
      <c r="R216" s="344"/>
      <c r="S216" s="344"/>
      <c r="T216" s="344" t="e">
        <f t="shared" si="123"/>
        <v>#REF!</v>
      </c>
      <c r="U216" s="344"/>
      <c r="V216" s="344"/>
      <c r="W216" s="344" t="e">
        <f t="shared" si="123"/>
        <v>#REF!</v>
      </c>
      <c r="X216" s="344"/>
      <c r="Y216" s="344"/>
      <c r="Z216" s="344" t="e">
        <f t="shared" si="123"/>
        <v>#REF!</v>
      </c>
      <c r="AA216" s="344"/>
      <c r="AB216" s="344"/>
      <c r="AC216" s="344" t="e">
        <f t="shared" si="123"/>
        <v>#REF!</v>
      </c>
      <c r="AD216" s="344"/>
      <c r="AE216" s="344"/>
      <c r="AF216" s="344" t="e">
        <f t="shared" si="123"/>
        <v>#REF!</v>
      </c>
      <c r="AG216" s="344"/>
      <c r="AH216" s="344"/>
      <c r="AI216" s="344" t="e">
        <f t="shared" si="123"/>
        <v>#REF!</v>
      </c>
      <c r="AJ216" s="344"/>
      <c r="AK216" s="344"/>
      <c r="AL216" s="344"/>
      <c r="AM216" s="344"/>
      <c r="AN216" s="344"/>
      <c r="AO216" s="344"/>
      <c r="AP216" s="344"/>
      <c r="AQ216" s="344"/>
      <c r="AR216" s="344"/>
      <c r="AS216" s="344"/>
      <c r="AT216" s="344"/>
      <c r="AU216" s="319"/>
      <c r="AV216" s="319"/>
      <c r="AW216" s="308"/>
      <c r="AX216" s="319"/>
      <c r="AY216" s="308"/>
      <c r="AZ216" s="308"/>
      <c r="BA216" s="308"/>
      <c r="BB216" s="319"/>
      <c r="BC216" s="319"/>
    </row>
    <row r="217" spans="1:55" s="280" customFormat="1" ht="21" hidden="1" customHeight="1" x14ac:dyDescent="0.25">
      <c r="A217" s="330">
        <v>4</v>
      </c>
      <c r="B217" s="319" t="s">
        <v>301</v>
      </c>
      <c r="C217" s="302"/>
      <c r="D217" s="344" t="e">
        <f>D234</f>
        <v>#REF!</v>
      </c>
      <c r="E217" s="344" t="e">
        <f t="shared" ref="E217:M217" si="124">E234</f>
        <v>#REF!</v>
      </c>
      <c r="F217" s="344" t="e">
        <f t="shared" si="124"/>
        <v>#REF!</v>
      </c>
      <c r="G217" s="344" t="e">
        <f t="shared" si="124"/>
        <v>#REF!</v>
      </c>
      <c r="H217" s="344" t="e">
        <f t="shared" si="124"/>
        <v>#REF!</v>
      </c>
      <c r="I217" s="344" t="e">
        <f t="shared" si="124"/>
        <v>#REF!</v>
      </c>
      <c r="J217" s="344" t="e">
        <f t="shared" si="124"/>
        <v>#REF!</v>
      </c>
      <c r="K217" s="344" t="e">
        <f t="shared" si="124"/>
        <v>#REF!</v>
      </c>
      <c r="L217" s="344" t="e">
        <f t="shared" si="124"/>
        <v>#REF!</v>
      </c>
      <c r="M217" s="344" t="e">
        <f t="shared" si="124"/>
        <v>#REF!</v>
      </c>
      <c r="N217" s="344" t="e">
        <f>N234</f>
        <v>#REF!</v>
      </c>
      <c r="O217" s="344" t="e">
        <f t="shared" ref="O217:AI217" si="125">O234</f>
        <v>#REF!</v>
      </c>
      <c r="P217" s="344" t="e">
        <f t="shared" si="125"/>
        <v>#REF!</v>
      </c>
      <c r="Q217" s="344" t="e">
        <f t="shared" si="125"/>
        <v>#REF!</v>
      </c>
      <c r="R217" s="344"/>
      <c r="S217" s="344"/>
      <c r="T217" s="344" t="e">
        <f t="shared" si="125"/>
        <v>#REF!</v>
      </c>
      <c r="U217" s="344"/>
      <c r="V217" s="344"/>
      <c r="W217" s="344" t="e">
        <f t="shared" si="125"/>
        <v>#REF!</v>
      </c>
      <c r="X217" s="344"/>
      <c r="Y217" s="344"/>
      <c r="Z217" s="344" t="e">
        <f t="shared" si="125"/>
        <v>#REF!</v>
      </c>
      <c r="AA217" s="344"/>
      <c r="AB217" s="344"/>
      <c r="AC217" s="344" t="e">
        <f t="shared" si="125"/>
        <v>#REF!</v>
      </c>
      <c r="AD217" s="344"/>
      <c r="AE217" s="344"/>
      <c r="AF217" s="344" t="e">
        <f t="shared" si="125"/>
        <v>#REF!</v>
      </c>
      <c r="AG217" s="344"/>
      <c r="AH217" s="344"/>
      <c r="AI217" s="344" t="e">
        <f t="shared" si="125"/>
        <v>#REF!</v>
      </c>
      <c r="AJ217" s="344"/>
      <c r="AK217" s="344"/>
      <c r="AL217" s="344"/>
      <c r="AM217" s="344"/>
      <c r="AN217" s="344"/>
      <c r="AO217" s="344"/>
      <c r="AP217" s="344"/>
      <c r="AQ217" s="344"/>
      <c r="AR217" s="344"/>
      <c r="AS217" s="344"/>
      <c r="AT217" s="344"/>
      <c r="AU217" s="319"/>
      <c r="AV217" s="319"/>
      <c r="AW217" s="308"/>
      <c r="AX217" s="319"/>
      <c r="AY217" s="308"/>
      <c r="AZ217" s="308"/>
      <c r="BA217" s="308"/>
      <c r="BB217" s="319"/>
      <c r="BC217" s="319"/>
    </row>
    <row r="218" spans="1:55" s="280" customFormat="1" ht="21" hidden="1" customHeight="1" x14ac:dyDescent="0.25">
      <c r="A218" s="330">
        <v>5</v>
      </c>
      <c r="B218" s="319" t="s">
        <v>316</v>
      </c>
      <c r="C218" s="302"/>
      <c r="D218" s="344" t="e">
        <f>D235</f>
        <v>#REF!</v>
      </c>
      <c r="E218" s="344" t="e">
        <f t="shared" ref="E218:M218" si="126">E235</f>
        <v>#REF!</v>
      </c>
      <c r="F218" s="344" t="e">
        <f t="shared" si="126"/>
        <v>#REF!</v>
      </c>
      <c r="G218" s="344" t="e">
        <f t="shared" si="126"/>
        <v>#REF!</v>
      </c>
      <c r="H218" s="344" t="e">
        <f t="shared" si="126"/>
        <v>#REF!</v>
      </c>
      <c r="I218" s="344" t="e">
        <f t="shared" si="126"/>
        <v>#REF!</v>
      </c>
      <c r="J218" s="344" t="e">
        <f t="shared" si="126"/>
        <v>#REF!</v>
      </c>
      <c r="K218" s="344" t="e">
        <f t="shared" si="126"/>
        <v>#REF!</v>
      </c>
      <c r="L218" s="344" t="e">
        <f t="shared" si="126"/>
        <v>#REF!</v>
      </c>
      <c r="M218" s="344" t="e">
        <f t="shared" si="126"/>
        <v>#REF!</v>
      </c>
      <c r="N218" s="344" t="e">
        <f>N235</f>
        <v>#REF!</v>
      </c>
      <c r="O218" s="344" t="e">
        <f t="shared" ref="O218:AI218" si="127">O235</f>
        <v>#REF!</v>
      </c>
      <c r="P218" s="344" t="e">
        <f t="shared" si="127"/>
        <v>#REF!</v>
      </c>
      <c r="Q218" s="344" t="e">
        <f t="shared" si="127"/>
        <v>#REF!</v>
      </c>
      <c r="R218" s="344"/>
      <c r="S218" s="344"/>
      <c r="T218" s="344" t="e">
        <f t="shared" si="127"/>
        <v>#REF!</v>
      </c>
      <c r="U218" s="344"/>
      <c r="V218" s="344"/>
      <c r="W218" s="344" t="e">
        <f t="shared" si="127"/>
        <v>#REF!</v>
      </c>
      <c r="X218" s="344"/>
      <c r="Y218" s="344"/>
      <c r="Z218" s="344" t="e">
        <f t="shared" si="127"/>
        <v>#REF!</v>
      </c>
      <c r="AA218" s="344"/>
      <c r="AB218" s="344"/>
      <c r="AC218" s="344" t="e">
        <f t="shared" si="127"/>
        <v>#REF!</v>
      </c>
      <c r="AD218" s="344"/>
      <c r="AE218" s="344"/>
      <c r="AF218" s="344" t="e">
        <f t="shared" si="127"/>
        <v>#REF!</v>
      </c>
      <c r="AG218" s="344"/>
      <c r="AH218" s="344"/>
      <c r="AI218" s="344" t="e">
        <f t="shared" si="127"/>
        <v>#REF!</v>
      </c>
      <c r="AJ218" s="344"/>
      <c r="AK218" s="344"/>
      <c r="AL218" s="344"/>
      <c r="AM218" s="344"/>
      <c r="AN218" s="344"/>
      <c r="AO218" s="344"/>
      <c r="AP218" s="344"/>
      <c r="AQ218" s="344"/>
      <c r="AR218" s="344"/>
      <c r="AS218" s="344"/>
      <c r="AT218" s="344"/>
      <c r="AU218" s="319"/>
      <c r="AV218" s="319"/>
      <c r="AW218" s="308"/>
      <c r="AX218" s="319"/>
      <c r="AY218" s="308"/>
      <c r="AZ218" s="308"/>
      <c r="BA218" s="308"/>
      <c r="BB218" s="319"/>
      <c r="BC218" s="319"/>
    </row>
    <row r="219" spans="1:55" s="279" customFormat="1" ht="21" hidden="1" customHeight="1" x14ac:dyDescent="0.25">
      <c r="A219" s="337" t="s">
        <v>93</v>
      </c>
      <c r="B219" s="317" t="s">
        <v>821</v>
      </c>
      <c r="C219" s="317"/>
      <c r="D219" s="350" t="e">
        <f>D227+D228+D236+D245+D251+D252</f>
        <v>#REF!</v>
      </c>
      <c r="E219" s="350" t="e">
        <f t="shared" ref="E219:M219" si="128">E227+E228+E236+E245+E251+E252</f>
        <v>#REF!</v>
      </c>
      <c r="F219" s="350" t="e">
        <f t="shared" si="128"/>
        <v>#REF!</v>
      </c>
      <c r="G219" s="350" t="e">
        <f t="shared" si="128"/>
        <v>#REF!</v>
      </c>
      <c r="H219" s="350" t="e">
        <f t="shared" si="128"/>
        <v>#REF!</v>
      </c>
      <c r="I219" s="350" t="e">
        <f t="shared" si="128"/>
        <v>#REF!</v>
      </c>
      <c r="J219" s="350" t="e">
        <f t="shared" si="128"/>
        <v>#REF!</v>
      </c>
      <c r="K219" s="350" t="e">
        <f t="shared" si="128"/>
        <v>#REF!</v>
      </c>
      <c r="L219" s="350" t="e">
        <f t="shared" si="128"/>
        <v>#REF!</v>
      </c>
      <c r="M219" s="350" t="e">
        <f t="shared" si="128"/>
        <v>#REF!</v>
      </c>
      <c r="N219" s="350" t="e">
        <f>N227+N228+N236+N245+N251+N252</f>
        <v>#REF!</v>
      </c>
      <c r="O219" s="350" t="e">
        <f t="shared" ref="O219:AI219" si="129">O227+O228+O236+O245+O251+O252</f>
        <v>#REF!</v>
      </c>
      <c r="P219" s="350" t="e">
        <f t="shared" si="129"/>
        <v>#REF!</v>
      </c>
      <c r="Q219" s="350" t="e">
        <f t="shared" si="129"/>
        <v>#REF!</v>
      </c>
      <c r="R219" s="350"/>
      <c r="S219" s="350"/>
      <c r="T219" s="350" t="e">
        <f t="shared" si="129"/>
        <v>#REF!</v>
      </c>
      <c r="U219" s="350"/>
      <c r="V219" s="350"/>
      <c r="W219" s="350" t="e">
        <f t="shared" si="129"/>
        <v>#REF!</v>
      </c>
      <c r="X219" s="350"/>
      <c r="Y219" s="350"/>
      <c r="Z219" s="350" t="e">
        <f t="shared" si="129"/>
        <v>#REF!</v>
      </c>
      <c r="AA219" s="350"/>
      <c r="AB219" s="350"/>
      <c r="AC219" s="350" t="e">
        <f t="shared" si="129"/>
        <v>#REF!</v>
      </c>
      <c r="AD219" s="350"/>
      <c r="AE219" s="350"/>
      <c r="AF219" s="350" t="e">
        <f t="shared" si="129"/>
        <v>#REF!</v>
      </c>
      <c r="AG219" s="350"/>
      <c r="AH219" s="350"/>
      <c r="AI219" s="350" t="e">
        <f t="shared" si="129"/>
        <v>#REF!</v>
      </c>
      <c r="AJ219" s="350"/>
      <c r="AK219" s="350"/>
      <c r="AL219" s="350"/>
      <c r="AM219" s="350"/>
      <c r="AN219" s="350"/>
      <c r="AO219" s="350"/>
      <c r="AP219" s="350"/>
      <c r="AQ219" s="350"/>
      <c r="AR219" s="350"/>
      <c r="AS219" s="350"/>
      <c r="AT219" s="350"/>
      <c r="AU219" s="349"/>
      <c r="AV219" s="349"/>
      <c r="AW219" s="322"/>
      <c r="AX219" s="349"/>
      <c r="AY219" s="322"/>
      <c r="AZ219" s="322"/>
      <c r="BA219" s="322"/>
      <c r="BB219" s="349"/>
      <c r="BC219" s="349"/>
    </row>
    <row r="220" spans="1:55" s="279" customFormat="1" ht="40.5" hidden="1" customHeight="1" x14ac:dyDescent="0.25">
      <c r="A220" s="337" t="s">
        <v>866</v>
      </c>
      <c r="B220" s="347" t="s">
        <v>844</v>
      </c>
      <c r="C220" s="317"/>
      <c r="D220" s="350" t="e">
        <f>D238</f>
        <v>#REF!</v>
      </c>
      <c r="E220" s="350" t="e">
        <f t="shared" ref="E220:M220" si="130">E238</f>
        <v>#REF!</v>
      </c>
      <c r="F220" s="350" t="e">
        <f t="shared" si="130"/>
        <v>#REF!</v>
      </c>
      <c r="G220" s="350" t="e">
        <f t="shared" si="130"/>
        <v>#REF!</v>
      </c>
      <c r="H220" s="350" t="e">
        <f t="shared" si="130"/>
        <v>#REF!</v>
      </c>
      <c r="I220" s="350" t="e">
        <f t="shared" si="130"/>
        <v>#REF!</v>
      </c>
      <c r="J220" s="350" t="e">
        <f t="shared" si="130"/>
        <v>#REF!</v>
      </c>
      <c r="K220" s="350" t="e">
        <f t="shared" si="130"/>
        <v>#REF!</v>
      </c>
      <c r="L220" s="350" t="e">
        <f t="shared" si="130"/>
        <v>#REF!</v>
      </c>
      <c r="M220" s="350" t="e">
        <f t="shared" si="130"/>
        <v>#REF!</v>
      </c>
      <c r="N220" s="350" t="e">
        <f>N238</f>
        <v>#REF!</v>
      </c>
      <c r="O220" s="350" t="e">
        <f t="shared" ref="O220:AI220" si="131">O238</f>
        <v>#REF!</v>
      </c>
      <c r="P220" s="350" t="e">
        <f t="shared" si="131"/>
        <v>#REF!</v>
      </c>
      <c r="Q220" s="350" t="e">
        <f t="shared" si="131"/>
        <v>#REF!</v>
      </c>
      <c r="R220" s="350"/>
      <c r="S220" s="350"/>
      <c r="T220" s="350" t="e">
        <f t="shared" si="131"/>
        <v>#REF!</v>
      </c>
      <c r="U220" s="350"/>
      <c r="V220" s="350"/>
      <c r="W220" s="350" t="e">
        <f t="shared" si="131"/>
        <v>#REF!</v>
      </c>
      <c r="X220" s="350"/>
      <c r="Y220" s="350"/>
      <c r="Z220" s="350" t="e">
        <f t="shared" si="131"/>
        <v>#REF!</v>
      </c>
      <c r="AA220" s="350"/>
      <c r="AB220" s="350"/>
      <c r="AC220" s="350" t="e">
        <f t="shared" si="131"/>
        <v>#REF!</v>
      </c>
      <c r="AD220" s="350"/>
      <c r="AE220" s="350"/>
      <c r="AF220" s="350" t="e">
        <f t="shared" si="131"/>
        <v>#REF!</v>
      </c>
      <c r="AG220" s="350"/>
      <c r="AH220" s="350"/>
      <c r="AI220" s="350" t="e">
        <f t="shared" si="131"/>
        <v>#REF!</v>
      </c>
      <c r="AJ220" s="350"/>
      <c r="AK220" s="350"/>
      <c r="AL220" s="350"/>
      <c r="AM220" s="350"/>
      <c r="AN220" s="350"/>
      <c r="AO220" s="350"/>
      <c r="AP220" s="350"/>
      <c r="AQ220" s="350"/>
      <c r="AR220" s="350"/>
      <c r="AS220" s="350"/>
      <c r="AT220" s="350"/>
      <c r="AU220" s="349"/>
      <c r="AV220" s="349"/>
      <c r="AW220" s="322"/>
      <c r="AX220" s="349"/>
      <c r="AY220" s="322"/>
      <c r="AZ220" s="322"/>
      <c r="BA220" s="322"/>
      <c r="BB220" s="349"/>
      <c r="BC220" s="349"/>
    </row>
    <row r="221" spans="1:55" s="280" customFormat="1" ht="40.5" hidden="1" customHeight="1" x14ac:dyDescent="0.25">
      <c r="A221" s="330">
        <v>1</v>
      </c>
      <c r="B221" s="352" t="e">
        <f>B239</f>
        <v>#REF!</v>
      </c>
      <c r="C221" s="301" t="e">
        <f t="shared" ref="C221:AI221" si="132">C239</f>
        <v>#REF!</v>
      </c>
      <c r="D221" s="301" t="e">
        <f t="shared" si="132"/>
        <v>#REF!</v>
      </c>
      <c r="E221" s="301" t="e">
        <f t="shared" si="132"/>
        <v>#REF!</v>
      </c>
      <c r="F221" s="301" t="e">
        <f t="shared" si="132"/>
        <v>#REF!</v>
      </c>
      <c r="G221" s="301" t="e">
        <f t="shared" si="132"/>
        <v>#REF!</v>
      </c>
      <c r="H221" s="301" t="e">
        <f t="shared" si="132"/>
        <v>#REF!</v>
      </c>
      <c r="I221" s="301" t="e">
        <f>I239</f>
        <v>#REF!</v>
      </c>
      <c r="J221" s="301" t="e">
        <f t="shared" si="132"/>
        <v>#REF!</v>
      </c>
      <c r="K221" s="301" t="e">
        <f t="shared" si="132"/>
        <v>#REF!</v>
      </c>
      <c r="L221" s="301" t="e">
        <f t="shared" si="132"/>
        <v>#REF!</v>
      </c>
      <c r="M221" s="301" t="e">
        <f t="shared" si="132"/>
        <v>#REF!</v>
      </c>
      <c r="N221" s="301" t="e">
        <f t="shared" si="132"/>
        <v>#REF!</v>
      </c>
      <c r="O221" s="301" t="e">
        <f t="shared" si="132"/>
        <v>#REF!</v>
      </c>
      <c r="P221" s="301" t="e">
        <f t="shared" si="132"/>
        <v>#REF!</v>
      </c>
      <c r="Q221" s="301" t="e">
        <f t="shared" si="132"/>
        <v>#REF!</v>
      </c>
      <c r="R221" s="301"/>
      <c r="S221" s="301"/>
      <c r="T221" s="301" t="e">
        <f t="shared" si="132"/>
        <v>#REF!</v>
      </c>
      <c r="U221" s="301"/>
      <c r="V221" s="301"/>
      <c r="W221" s="301" t="e">
        <f t="shared" si="132"/>
        <v>#REF!</v>
      </c>
      <c r="X221" s="301"/>
      <c r="Y221" s="301"/>
      <c r="Z221" s="301" t="e">
        <f t="shared" si="132"/>
        <v>#REF!</v>
      </c>
      <c r="AA221" s="301"/>
      <c r="AB221" s="301"/>
      <c r="AC221" s="301" t="e">
        <f t="shared" si="132"/>
        <v>#REF!</v>
      </c>
      <c r="AD221" s="301"/>
      <c r="AE221" s="301"/>
      <c r="AF221" s="301" t="e">
        <f t="shared" si="132"/>
        <v>#REF!</v>
      </c>
      <c r="AG221" s="301"/>
      <c r="AH221" s="301"/>
      <c r="AI221" s="301" t="e">
        <f t="shared" si="132"/>
        <v>#REF!</v>
      </c>
      <c r="AJ221" s="301"/>
      <c r="AK221" s="301"/>
      <c r="AL221" s="344"/>
      <c r="AM221" s="344"/>
      <c r="AN221" s="344"/>
      <c r="AO221" s="344"/>
      <c r="AP221" s="344"/>
      <c r="AQ221" s="344"/>
      <c r="AR221" s="344"/>
      <c r="AS221" s="344"/>
      <c r="AT221" s="344"/>
      <c r="AU221" s="319"/>
      <c r="AV221" s="319"/>
      <c r="AW221" s="308"/>
      <c r="AX221" s="319"/>
      <c r="AY221" s="308"/>
      <c r="AZ221" s="308"/>
      <c r="BA221" s="308"/>
      <c r="BB221" s="319"/>
      <c r="BC221" s="319"/>
    </row>
    <row r="222" spans="1:55" s="279" customFormat="1" ht="40.5" hidden="1" customHeight="1" x14ac:dyDescent="0.25">
      <c r="A222" s="337" t="s">
        <v>871</v>
      </c>
      <c r="B222" s="347" t="e">
        <f>B240</f>
        <v>#REF!</v>
      </c>
      <c r="C222" s="316" t="e">
        <f t="shared" ref="C222:AT222" si="133">C240</f>
        <v>#REF!</v>
      </c>
      <c r="D222" s="316" t="e">
        <f t="shared" si="133"/>
        <v>#REF!</v>
      </c>
      <c r="E222" s="316" t="e">
        <f t="shared" si="133"/>
        <v>#REF!</v>
      </c>
      <c r="F222" s="316" t="e">
        <f t="shared" si="133"/>
        <v>#REF!</v>
      </c>
      <c r="G222" s="316" t="e">
        <f t="shared" si="133"/>
        <v>#REF!</v>
      </c>
      <c r="H222" s="316" t="e">
        <f t="shared" si="133"/>
        <v>#REF!</v>
      </c>
      <c r="I222" s="316" t="e">
        <f t="shared" si="133"/>
        <v>#REF!</v>
      </c>
      <c r="J222" s="316" t="e">
        <f t="shared" si="133"/>
        <v>#REF!</v>
      </c>
      <c r="K222" s="316" t="e">
        <f t="shared" si="133"/>
        <v>#REF!</v>
      </c>
      <c r="L222" s="316" t="e">
        <f t="shared" si="133"/>
        <v>#REF!</v>
      </c>
      <c r="M222" s="316" t="e">
        <f t="shared" si="133"/>
        <v>#REF!</v>
      </c>
      <c r="N222" s="316" t="e">
        <f t="shared" si="133"/>
        <v>#REF!</v>
      </c>
      <c r="O222" s="316" t="e">
        <f t="shared" si="133"/>
        <v>#REF!</v>
      </c>
      <c r="P222" s="316" t="e">
        <f t="shared" si="133"/>
        <v>#REF!</v>
      </c>
      <c r="Q222" s="316" t="e">
        <f t="shared" si="133"/>
        <v>#REF!</v>
      </c>
      <c r="R222" s="316"/>
      <c r="S222" s="316"/>
      <c r="T222" s="316" t="e">
        <f t="shared" si="133"/>
        <v>#REF!</v>
      </c>
      <c r="U222" s="316"/>
      <c r="V222" s="316"/>
      <c r="W222" s="316" t="e">
        <f t="shared" si="133"/>
        <v>#REF!</v>
      </c>
      <c r="X222" s="316"/>
      <c r="Y222" s="316"/>
      <c r="Z222" s="316" t="e">
        <f t="shared" si="133"/>
        <v>#REF!</v>
      </c>
      <c r="AA222" s="316"/>
      <c r="AB222" s="316"/>
      <c r="AC222" s="316" t="e">
        <f t="shared" si="133"/>
        <v>#REF!</v>
      </c>
      <c r="AD222" s="316"/>
      <c r="AE222" s="316"/>
      <c r="AF222" s="316" t="e">
        <f t="shared" si="133"/>
        <v>#REF!</v>
      </c>
      <c r="AG222" s="316"/>
      <c r="AH222" s="316"/>
      <c r="AI222" s="316" t="e">
        <f t="shared" si="133"/>
        <v>#REF!</v>
      </c>
      <c r="AJ222" s="316"/>
      <c r="AK222" s="316"/>
      <c r="AL222" s="316" t="e">
        <f t="shared" si="133"/>
        <v>#REF!</v>
      </c>
      <c r="AM222" s="316"/>
      <c r="AN222" s="316"/>
      <c r="AO222" s="316" t="e">
        <f t="shared" si="133"/>
        <v>#REF!</v>
      </c>
      <c r="AP222" s="316" t="e">
        <f t="shared" si="133"/>
        <v>#REF!</v>
      </c>
      <c r="AQ222" s="316" t="e">
        <f t="shared" si="133"/>
        <v>#REF!</v>
      </c>
      <c r="AR222" s="316" t="e">
        <f t="shared" si="133"/>
        <v>#REF!</v>
      </c>
      <c r="AS222" s="316" t="e">
        <f t="shared" si="133"/>
        <v>#REF!</v>
      </c>
      <c r="AT222" s="316" t="e">
        <f t="shared" si="133"/>
        <v>#REF!</v>
      </c>
      <c r="AU222" s="349"/>
      <c r="AV222" s="349"/>
      <c r="AW222" s="322"/>
      <c r="AX222" s="349"/>
      <c r="AY222" s="322"/>
      <c r="AZ222" s="322"/>
      <c r="BA222" s="322"/>
      <c r="BB222" s="349"/>
      <c r="BC222" s="349"/>
    </row>
    <row r="223" spans="1:55" s="280" customFormat="1" ht="37.5" hidden="1" customHeight="1" x14ac:dyDescent="0.25">
      <c r="A223" s="356" t="e">
        <f>#REF!</f>
        <v>#REF!</v>
      </c>
      <c r="B223" s="319" t="e">
        <f>#REF!</f>
        <v>#REF!</v>
      </c>
      <c r="C223" s="319" t="e">
        <f>#REF!</f>
        <v>#REF!</v>
      </c>
      <c r="D223" s="344" t="e">
        <f>#REF!</f>
        <v>#REF!</v>
      </c>
      <c r="E223" s="344" t="e">
        <f>#REF!</f>
        <v>#REF!</v>
      </c>
      <c r="F223" s="344" t="e">
        <f>#REF!</f>
        <v>#REF!</v>
      </c>
      <c r="G223" s="344" t="e">
        <f>#REF!</f>
        <v>#REF!</v>
      </c>
      <c r="H223" s="344" t="e">
        <f>#REF!</f>
        <v>#REF!</v>
      </c>
      <c r="I223" s="344" t="e">
        <f>#REF!</f>
        <v>#REF!</v>
      </c>
      <c r="J223" s="344" t="e">
        <f>#REF!</f>
        <v>#REF!</v>
      </c>
      <c r="K223" s="344" t="e">
        <f>#REF!</f>
        <v>#REF!</v>
      </c>
      <c r="L223" s="344" t="e">
        <f>#REF!</f>
        <v>#REF!</v>
      </c>
      <c r="M223" s="344" t="e">
        <f>#REF!</f>
        <v>#REF!</v>
      </c>
      <c r="N223" s="344" t="e">
        <f>#REF!</f>
        <v>#REF!</v>
      </c>
      <c r="O223" s="344" t="e">
        <f>#REF!</f>
        <v>#REF!</v>
      </c>
      <c r="P223" s="344" t="e">
        <f>#REF!</f>
        <v>#REF!</v>
      </c>
      <c r="Q223" s="344" t="e">
        <f>#REF!</f>
        <v>#REF!</v>
      </c>
      <c r="R223" s="344"/>
      <c r="S223" s="344"/>
      <c r="T223" s="344" t="e">
        <f>#REF!</f>
        <v>#REF!</v>
      </c>
      <c r="U223" s="344"/>
      <c r="V223" s="344"/>
      <c r="W223" s="344" t="e">
        <f>#REF!</f>
        <v>#REF!</v>
      </c>
      <c r="X223" s="344"/>
      <c r="Y223" s="344"/>
      <c r="Z223" s="344" t="e">
        <f>#REF!</f>
        <v>#REF!</v>
      </c>
      <c r="AA223" s="344"/>
      <c r="AB223" s="344"/>
      <c r="AC223" s="344" t="e">
        <f>#REF!</f>
        <v>#REF!</v>
      </c>
      <c r="AD223" s="344"/>
      <c r="AE223" s="344"/>
      <c r="AF223" s="344" t="e">
        <f>#REF!</f>
        <v>#REF!</v>
      </c>
      <c r="AG223" s="344"/>
      <c r="AH223" s="344"/>
      <c r="AI223" s="344" t="e">
        <f>#REF!</f>
        <v>#REF!</v>
      </c>
      <c r="AJ223" s="344"/>
      <c r="AK223" s="344"/>
      <c r="AL223" s="344" t="e">
        <f>#REF!</f>
        <v>#REF!</v>
      </c>
      <c r="AM223" s="344"/>
      <c r="AN223" s="344"/>
      <c r="AO223" s="319" t="e">
        <f>#REF!</f>
        <v>#REF!</v>
      </c>
      <c r="AP223" s="319" t="e">
        <f>#REF!</f>
        <v>#REF!</v>
      </c>
      <c r="AQ223" s="319" t="e">
        <f>#REF!</f>
        <v>#REF!</v>
      </c>
      <c r="AR223" s="319" t="e">
        <f>#REF!</f>
        <v>#REF!</v>
      </c>
      <c r="AS223" s="319" t="e">
        <f>#REF!</f>
        <v>#REF!</v>
      </c>
      <c r="AT223" s="319" t="e">
        <f>#REF!</f>
        <v>#REF!</v>
      </c>
      <c r="AU223" s="319"/>
      <c r="AV223" s="319"/>
      <c r="AW223" s="308"/>
      <c r="AX223" s="319"/>
      <c r="AY223" s="308"/>
      <c r="AZ223" s="308"/>
      <c r="BA223" s="308"/>
      <c r="BB223" s="319"/>
      <c r="BC223" s="319"/>
    </row>
    <row r="224" spans="1:55" s="280" customFormat="1" ht="33" hidden="1" customHeight="1" x14ac:dyDescent="0.25">
      <c r="A224" s="356" t="e">
        <f>#REF!</f>
        <v>#REF!</v>
      </c>
      <c r="B224" s="319" t="e">
        <f>#REF!</f>
        <v>#REF!</v>
      </c>
      <c r="C224" s="319" t="e">
        <f>#REF!</f>
        <v>#REF!</v>
      </c>
      <c r="D224" s="344" t="e">
        <f>#REF!</f>
        <v>#REF!</v>
      </c>
      <c r="E224" s="344" t="e">
        <f>#REF!</f>
        <v>#REF!</v>
      </c>
      <c r="F224" s="344" t="e">
        <f>#REF!</f>
        <v>#REF!</v>
      </c>
      <c r="G224" s="344" t="e">
        <f>#REF!</f>
        <v>#REF!</v>
      </c>
      <c r="H224" s="344" t="e">
        <f>#REF!</f>
        <v>#REF!</v>
      </c>
      <c r="I224" s="344" t="e">
        <f>#REF!</f>
        <v>#REF!</v>
      </c>
      <c r="J224" s="344" t="e">
        <f>#REF!</f>
        <v>#REF!</v>
      </c>
      <c r="K224" s="344" t="e">
        <f>#REF!</f>
        <v>#REF!</v>
      </c>
      <c r="L224" s="344" t="e">
        <f>#REF!</f>
        <v>#REF!</v>
      </c>
      <c r="M224" s="344" t="e">
        <f>#REF!</f>
        <v>#REF!</v>
      </c>
      <c r="N224" s="344" t="e">
        <f>#REF!</f>
        <v>#REF!</v>
      </c>
      <c r="O224" s="344" t="e">
        <f>#REF!</f>
        <v>#REF!</v>
      </c>
      <c r="P224" s="344" t="e">
        <f>#REF!</f>
        <v>#REF!</v>
      </c>
      <c r="Q224" s="344" t="e">
        <f>#REF!</f>
        <v>#REF!</v>
      </c>
      <c r="R224" s="344"/>
      <c r="S224" s="344"/>
      <c r="T224" s="344" t="e">
        <f>#REF!</f>
        <v>#REF!</v>
      </c>
      <c r="U224" s="344"/>
      <c r="V224" s="344"/>
      <c r="W224" s="344" t="e">
        <f>#REF!</f>
        <v>#REF!</v>
      </c>
      <c r="X224" s="344"/>
      <c r="Y224" s="344"/>
      <c r="Z224" s="344" t="e">
        <f>#REF!</f>
        <v>#REF!</v>
      </c>
      <c r="AA224" s="344"/>
      <c r="AB224" s="344"/>
      <c r="AC224" s="344" t="e">
        <f>#REF!</f>
        <v>#REF!</v>
      </c>
      <c r="AD224" s="344"/>
      <c r="AE224" s="344"/>
      <c r="AF224" s="344" t="e">
        <f>#REF!</f>
        <v>#REF!</v>
      </c>
      <c r="AG224" s="344"/>
      <c r="AH224" s="344"/>
      <c r="AI224" s="344" t="e">
        <f>#REF!</f>
        <v>#REF!</v>
      </c>
      <c r="AJ224" s="344"/>
      <c r="AK224" s="344"/>
      <c r="AL224" s="344" t="e">
        <f>#REF!</f>
        <v>#REF!</v>
      </c>
      <c r="AM224" s="344"/>
      <c r="AN224" s="344"/>
      <c r="AO224" s="344"/>
      <c r="AP224" s="344"/>
      <c r="AQ224" s="344"/>
      <c r="AR224" s="344"/>
      <c r="AS224" s="344"/>
      <c r="AT224" s="344"/>
      <c r="AU224" s="319"/>
      <c r="AV224" s="319"/>
      <c r="AW224" s="308"/>
      <c r="AX224" s="319"/>
      <c r="AY224" s="308"/>
      <c r="AZ224" s="308"/>
      <c r="BA224" s="308"/>
      <c r="BB224" s="319"/>
      <c r="BC224" s="319"/>
    </row>
    <row r="225" spans="1:55" s="280" customFormat="1" ht="21" hidden="1" customHeight="1" x14ac:dyDescent="0.25">
      <c r="A225" s="356" t="e">
        <f>#REF!</f>
        <v>#REF!</v>
      </c>
      <c r="B225" s="319" t="e">
        <f>#REF!</f>
        <v>#REF!</v>
      </c>
      <c r="C225" s="319" t="e">
        <f>#REF!</f>
        <v>#REF!</v>
      </c>
      <c r="D225" s="344" t="e">
        <f>#REF!</f>
        <v>#REF!</v>
      </c>
      <c r="E225" s="344" t="e">
        <f>#REF!</f>
        <v>#REF!</v>
      </c>
      <c r="F225" s="344" t="e">
        <f>#REF!</f>
        <v>#REF!</v>
      </c>
      <c r="G225" s="344" t="e">
        <f>#REF!</f>
        <v>#REF!</v>
      </c>
      <c r="H225" s="344" t="e">
        <f>#REF!</f>
        <v>#REF!</v>
      </c>
      <c r="I225" s="344" t="e">
        <f>#REF!</f>
        <v>#REF!</v>
      </c>
      <c r="J225" s="344" t="e">
        <f>#REF!</f>
        <v>#REF!</v>
      </c>
      <c r="K225" s="344" t="e">
        <f>#REF!</f>
        <v>#REF!</v>
      </c>
      <c r="L225" s="344" t="e">
        <f>#REF!</f>
        <v>#REF!</v>
      </c>
      <c r="M225" s="344" t="e">
        <f>#REF!</f>
        <v>#REF!</v>
      </c>
      <c r="N225" s="344" t="e">
        <f>#REF!</f>
        <v>#REF!</v>
      </c>
      <c r="O225" s="344" t="e">
        <f>#REF!</f>
        <v>#REF!</v>
      </c>
      <c r="P225" s="344" t="e">
        <f>#REF!</f>
        <v>#REF!</v>
      </c>
      <c r="Q225" s="344" t="e">
        <f>#REF!</f>
        <v>#REF!</v>
      </c>
      <c r="R225" s="344"/>
      <c r="S225" s="344"/>
      <c r="T225" s="344" t="e">
        <f>#REF!</f>
        <v>#REF!</v>
      </c>
      <c r="U225" s="344"/>
      <c r="V225" s="344"/>
      <c r="W225" s="344" t="e">
        <f>#REF!</f>
        <v>#REF!</v>
      </c>
      <c r="X225" s="344"/>
      <c r="Y225" s="344"/>
      <c r="Z225" s="344" t="e">
        <f>#REF!</f>
        <v>#REF!</v>
      </c>
      <c r="AA225" s="344"/>
      <c r="AB225" s="344"/>
      <c r="AC225" s="344" t="e">
        <f>#REF!</f>
        <v>#REF!</v>
      </c>
      <c r="AD225" s="344"/>
      <c r="AE225" s="344"/>
      <c r="AF225" s="344" t="e">
        <f>#REF!</f>
        <v>#REF!</v>
      </c>
      <c r="AG225" s="344"/>
      <c r="AH225" s="344"/>
      <c r="AI225" s="344" t="e">
        <f>#REF!</f>
        <v>#REF!</v>
      </c>
      <c r="AJ225" s="344"/>
      <c r="AK225" s="344"/>
      <c r="AL225" s="344" t="e">
        <f>#REF!</f>
        <v>#REF!</v>
      </c>
      <c r="AM225" s="344"/>
      <c r="AN225" s="344"/>
      <c r="AO225" s="319" t="e">
        <f>#REF!</f>
        <v>#REF!</v>
      </c>
      <c r="AP225" s="319" t="e">
        <f>#REF!</f>
        <v>#REF!</v>
      </c>
      <c r="AQ225" s="319" t="e">
        <f>#REF!</f>
        <v>#REF!</v>
      </c>
      <c r="AR225" s="319" t="e">
        <f>#REF!</f>
        <v>#REF!</v>
      </c>
      <c r="AS225" s="319" t="e">
        <f>#REF!</f>
        <v>#REF!</v>
      </c>
      <c r="AT225" s="319" t="e">
        <f>#REF!</f>
        <v>#REF!</v>
      </c>
      <c r="AU225" s="319"/>
      <c r="AV225" s="319"/>
      <c r="AW225" s="308"/>
      <c r="AX225" s="319"/>
      <c r="AY225" s="308"/>
      <c r="AZ225" s="308"/>
      <c r="BA225" s="308"/>
      <c r="BB225" s="319"/>
      <c r="BC225" s="319"/>
    </row>
    <row r="226" spans="1:55" s="280" customFormat="1" ht="21" hidden="1" customHeight="1" x14ac:dyDescent="0.25">
      <c r="A226" s="356" t="e">
        <f>#REF!</f>
        <v>#REF!</v>
      </c>
      <c r="B226" s="319" t="e">
        <f>#REF!</f>
        <v>#REF!</v>
      </c>
      <c r="C226" s="319" t="e">
        <f>#REF!</f>
        <v>#REF!</v>
      </c>
      <c r="D226" s="344" t="e">
        <f>#REF!</f>
        <v>#REF!</v>
      </c>
      <c r="E226" s="344" t="e">
        <f>#REF!</f>
        <v>#REF!</v>
      </c>
      <c r="F226" s="344" t="e">
        <f>#REF!</f>
        <v>#REF!</v>
      </c>
      <c r="G226" s="344" t="e">
        <f>#REF!</f>
        <v>#REF!</v>
      </c>
      <c r="H226" s="344" t="e">
        <f>#REF!</f>
        <v>#REF!</v>
      </c>
      <c r="I226" s="344" t="e">
        <f>#REF!</f>
        <v>#REF!</v>
      </c>
      <c r="J226" s="344" t="e">
        <f>#REF!</f>
        <v>#REF!</v>
      </c>
      <c r="K226" s="344" t="e">
        <f>#REF!</f>
        <v>#REF!</v>
      </c>
      <c r="L226" s="344" t="e">
        <f>#REF!</f>
        <v>#REF!</v>
      </c>
      <c r="M226" s="344" t="e">
        <f>#REF!</f>
        <v>#REF!</v>
      </c>
      <c r="N226" s="344" t="e">
        <f>#REF!</f>
        <v>#REF!</v>
      </c>
      <c r="O226" s="344" t="e">
        <f>#REF!</f>
        <v>#REF!</v>
      </c>
      <c r="P226" s="344" t="e">
        <f>#REF!</f>
        <v>#REF!</v>
      </c>
      <c r="Q226" s="344" t="e">
        <f>#REF!</f>
        <v>#REF!</v>
      </c>
      <c r="R226" s="344"/>
      <c r="S226" s="344"/>
      <c r="T226" s="344" t="e">
        <f>#REF!</f>
        <v>#REF!</v>
      </c>
      <c r="U226" s="344"/>
      <c r="V226" s="344"/>
      <c r="W226" s="344" t="e">
        <f>#REF!</f>
        <v>#REF!</v>
      </c>
      <c r="X226" s="344"/>
      <c r="Y226" s="344"/>
      <c r="Z226" s="344" t="e">
        <f>#REF!</f>
        <v>#REF!</v>
      </c>
      <c r="AA226" s="344"/>
      <c r="AB226" s="344"/>
      <c r="AC226" s="344" t="e">
        <f>#REF!</f>
        <v>#REF!</v>
      </c>
      <c r="AD226" s="344"/>
      <c r="AE226" s="344"/>
      <c r="AF226" s="344" t="e">
        <f>#REF!</f>
        <v>#REF!</v>
      </c>
      <c r="AG226" s="344"/>
      <c r="AH226" s="344"/>
      <c r="AI226" s="344" t="e">
        <f>#REF!</f>
        <v>#REF!</v>
      </c>
      <c r="AJ226" s="344"/>
      <c r="AK226" s="344"/>
      <c r="AL226" s="344" t="e">
        <f>#REF!</f>
        <v>#REF!</v>
      </c>
      <c r="AM226" s="344"/>
      <c r="AN226" s="344"/>
      <c r="AO226" s="344"/>
      <c r="AP226" s="344"/>
      <c r="AQ226" s="344"/>
      <c r="AR226" s="344"/>
      <c r="AS226" s="344"/>
      <c r="AT226" s="344"/>
      <c r="AU226" s="319"/>
      <c r="AV226" s="319"/>
      <c r="AW226" s="308"/>
      <c r="AX226" s="319"/>
      <c r="AY226" s="308"/>
      <c r="AZ226" s="308"/>
      <c r="BA226" s="308"/>
      <c r="BB226" s="319"/>
      <c r="BC226" s="319"/>
    </row>
    <row r="227" spans="1:55" s="280" customFormat="1" ht="21" hidden="1" customHeight="1" x14ac:dyDescent="0.25">
      <c r="A227" s="356" t="e">
        <f>#REF!</f>
        <v>#REF!</v>
      </c>
      <c r="B227" s="319" t="e">
        <f>#REF!</f>
        <v>#REF!</v>
      </c>
      <c r="C227" s="319" t="e">
        <f>#REF!</f>
        <v>#REF!</v>
      </c>
      <c r="D227" s="344" t="e">
        <f>#REF!</f>
        <v>#REF!</v>
      </c>
      <c r="E227" s="344" t="e">
        <f>#REF!</f>
        <v>#REF!</v>
      </c>
      <c r="F227" s="344" t="e">
        <f>#REF!</f>
        <v>#REF!</v>
      </c>
      <c r="G227" s="344" t="e">
        <f>#REF!</f>
        <v>#REF!</v>
      </c>
      <c r="H227" s="344" t="e">
        <f>#REF!</f>
        <v>#REF!</v>
      </c>
      <c r="I227" s="344" t="e">
        <f>#REF!</f>
        <v>#REF!</v>
      </c>
      <c r="J227" s="344" t="e">
        <f>#REF!</f>
        <v>#REF!</v>
      </c>
      <c r="K227" s="344" t="e">
        <f>#REF!</f>
        <v>#REF!</v>
      </c>
      <c r="L227" s="344" t="e">
        <f>#REF!</f>
        <v>#REF!</v>
      </c>
      <c r="M227" s="344" t="e">
        <f>#REF!</f>
        <v>#REF!</v>
      </c>
      <c r="N227" s="344" t="e">
        <f>#REF!</f>
        <v>#REF!</v>
      </c>
      <c r="O227" s="344" t="e">
        <f>#REF!</f>
        <v>#REF!</v>
      </c>
      <c r="P227" s="344" t="e">
        <f>#REF!</f>
        <v>#REF!</v>
      </c>
      <c r="Q227" s="344" t="e">
        <f>#REF!</f>
        <v>#REF!</v>
      </c>
      <c r="R227" s="344"/>
      <c r="S227" s="344"/>
      <c r="T227" s="344" t="e">
        <f>#REF!</f>
        <v>#REF!</v>
      </c>
      <c r="U227" s="344"/>
      <c r="V227" s="344"/>
      <c r="W227" s="344" t="e">
        <f>#REF!</f>
        <v>#REF!</v>
      </c>
      <c r="X227" s="344"/>
      <c r="Y227" s="344"/>
      <c r="Z227" s="344" t="e">
        <f>#REF!</f>
        <v>#REF!</v>
      </c>
      <c r="AA227" s="344"/>
      <c r="AB227" s="344"/>
      <c r="AC227" s="344" t="e">
        <f>#REF!</f>
        <v>#REF!</v>
      </c>
      <c r="AD227" s="344"/>
      <c r="AE227" s="344"/>
      <c r="AF227" s="344" t="e">
        <f>#REF!</f>
        <v>#REF!</v>
      </c>
      <c r="AG227" s="344"/>
      <c r="AH227" s="344"/>
      <c r="AI227" s="344" t="e">
        <f>#REF!</f>
        <v>#REF!</v>
      </c>
      <c r="AJ227" s="344"/>
      <c r="AK227" s="344"/>
      <c r="AL227" s="344" t="e">
        <f>#REF!</f>
        <v>#REF!</v>
      </c>
      <c r="AM227" s="344"/>
      <c r="AN227" s="344"/>
      <c r="AO227" s="319" t="e">
        <f>#REF!</f>
        <v>#REF!</v>
      </c>
      <c r="AP227" s="319" t="e">
        <f>#REF!</f>
        <v>#REF!</v>
      </c>
      <c r="AQ227" s="319" t="e">
        <f>#REF!</f>
        <v>#REF!</v>
      </c>
      <c r="AR227" s="319" t="e">
        <f>#REF!</f>
        <v>#REF!</v>
      </c>
      <c r="AS227" s="319" t="e">
        <f>#REF!</f>
        <v>#REF!</v>
      </c>
      <c r="AT227" s="319" t="e">
        <f>#REF!</f>
        <v>#REF!</v>
      </c>
      <c r="AU227" s="319"/>
      <c r="AV227" s="319"/>
      <c r="AW227" s="308"/>
      <c r="AX227" s="319"/>
      <c r="AY227" s="308"/>
      <c r="AZ227" s="308"/>
      <c r="BA227" s="308"/>
      <c r="BB227" s="319"/>
      <c r="BC227" s="319"/>
    </row>
    <row r="228" spans="1:55" s="280" customFormat="1" ht="21" hidden="1" customHeight="1" x14ac:dyDescent="0.25">
      <c r="A228" s="356" t="e">
        <f>#REF!</f>
        <v>#REF!</v>
      </c>
      <c r="B228" s="319" t="e">
        <f>#REF!</f>
        <v>#REF!</v>
      </c>
      <c r="C228" s="319" t="e">
        <f>#REF!</f>
        <v>#REF!</v>
      </c>
      <c r="D228" s="344" t="e">
        <f>#REF!</f>
        <v>#REF!</v>
      </c>
      <c r="E228" s="344" t="e">
        <f>#REF!</f>
        <v>#REF!</v>
      </c>
      <c r="F228" s="344" t="e">
        <f>#REF!</f>
        <v>#REF!</v>
      </c>
      <c r="G228" s="344" t="e">
        <f>#REF!</f>
        <v>#REF!</v>
      </c>
      <c r="H228" s="344" t="e">
        <f>#REF!</f>
        <v>#REF!</v>
      </c>
      <c r="I228" s="344" t="e">
        <f>#REF!</f>
        <v>#REF!</v>
      </c>
      <c r="J228" s="344" t="e">
        <f>#REF!</f>
        <v>#REF!</v>
      </c>
      <c r="K228" s="344" t="e">
        <f>#REF!</f>
        <v>#REF!</v>
      </c>
      <c r="L228" s="344" t="e">
        <f>#REF!</f>
        <v>#REF!</v>
      </c>
      <c r="M228" s="344" t="e">
        <f>#REF!</f>
        <v>#REF!</v>
      </c>
      <c r="N228" s="344" t="e">
        <f>#REF!</f>
        <v>#REF!</v>
      </c>
      <c r="O228" s="344" t="e">
        <f>#REF!</f>
        <v>#REF!</v>
      </c>
      <c r="P228" s="344" t="e">
        <f>#REF!</f>
        <v>#REF!</v>
      </c>
      <c r="Q228" s="344" t="e">
        <f>#REF!</f>
        <v>#REF!</v>
      </c>
      <c r="R228" s="344"/>
      <c r="S228" s="344"/>
      <c r="T228" s="344" t="e">
        <f>#REF!</f>
        <v>#REF!</v>
      </c>
      <c r="U228" s="344"/>
      <c r="V228" s="344"/>
      <c r="W228" s="344" t="e">
        <f>#REF!</f>
        <v>#REF!</v>
      </c>
      <c r="X228" s="344"/>
      <c r="Y228" s="344"/>
      <c r="Z228" s="344" t="e">
        <f>#REF!</f>
        <v>#REF!</v>
      </c>
      <c r="AA228" s="344"/>
      <c r="AB228" s="344"/>
      <c r="AC228" s="344" t="e">
        <f>#REF!</f>
        <v>#REF!</v>
      </c>
      <c r="AD228" s="344"/>
      <c r="AE228" s="344"/>
      <c r="AF228" s="344" t="e">
        <f>#REF!</f>
        <v>#REF!</v>
      </c>
      <c r="AG228" s="344"/>
      <c r="AH228" s="344"/>
      <c r="AI228" s="344" t="e">
        <f>#REF!</f>
        <v>#REF!</v>
      </c>
      <c r="AJ228" s="344"/>
      <c r="AK228" s="344"/>
      <c r="AL228" s="344" t="e">
        <f>#REF!</f>
        <v>#REF!</v>
      </c>
      <c r="AM228" s="344"/>
      <c r="AN228" s="344"/>
      <c r="AO228" s="344"/>
      <c r="AP228" s="344"/>
      <c r="AQ228" s="344"/>
      <c r="AR228" s="344"/>
      <c r="AS228" s="344"/>
      <c r="AT228" s="344"/>
      <c r="AU228" s="319"/>
      <c r="AV228" s="319"/>
      <c r="AW228" s="308"/>
      <c r="AX228" s="319"/>
      <c r="AY228" s="308"/>
      <c r="AZ228" s="308"/>
      <c r="BA228" s="308"/>
      <c r="BB228" s="319"/>
      <c r="BC228" s="319"/>
    </row>
    <row r="229" spans="1:55" s="280" customFormat="1" ht="59.25" hidden="1" customHeight="1" x14ac:dyDescent="0.25">
      <c r="A229" s="356" t="e">
        <f>#REF!</f>
        <v>#REF!</v>
      </c>
      <c r="B229" s="319" t="e">
        <f>#REF!</f>
        <v>#REF!</v>
      </c>
      <c r="C229" s="319" t="e">
        <f>#REF!</f>
        <v>#REF!</v>
      </c>
      <c r="D229" s="344" t="e">
        <f>#REF!</f>
        <v>#REF!</v>
      </c>
      <c r="E229" s="344" t="e">
        <f>#REF!</f>
        <v>#REF!</v>
      </c>
      <c r="F229" s="344" t="e">
        <f>#REF!</f>
        <v>#REF!</v>
      </c>
      <c r="G229" s="344" t="e">
        <f>#REF!</f>
        <v>#REF!</v>
      </c>
      <c r="H229" s="344" t="e">
        <f>#REF!</f>
        <v>#REF!</v>
      </c>
      <c r="I229" s="344" t="e">
        <f>#REF!</f>
        <v>#REF!</v>
      </c>
      <c r="J229" s="344" t="e">
        <f>#REF!</f>
        <v>#REF!</v>
      </c>
      <c r="K229" s="344" t="e">
        <f>#REF!</f>
        <v>#REF!</v>
      </c>
      <c r="L229" s="344" t="e">
        <f>#REF!</f>
        <v>#REF!</v>
      </c>
      <c r="M229" s="344" t="e">
        <f>#REF!</f>
        <v>#REF!</v>
      </c>
      <c r="N229" s="344" t="e">
        <f>#REF!</f>
        <v>#REF!</v>
      </c>
      <c r="O229" s="344" t="e">
        <f>#REF!</f>
        <v>#REF!</v>
      </c>
      <c r="P229" s="344" t="e">
        <f>#REF!</f>
        <v>#REF!</v>
      </c>
      <c r="Q229" s="344" t="e">
        <f>#REF!</f>
        <v>#REF!</v>
      </c>
      <c r="R229" s="344"/>
      <c r="S229" s="344"/>
      <c r="T229" s="344" t="e">
        <f>#REF!</f>
        <v>#REF!</v>
      </c>
      <c r="U229" s="344"/>
      <c r="V229" s="344"/>
      <c r="W229" s="344" t="e">
        <f>#REF!</f>
        <v>#REF!</v>
      </c>
      <c r="X229" s="344"/>
      <c r="Y229" s="344"/>
      <c r="Z229" s="344" t="e">
        <f>#REF!</f>
        <v>#REF!</v>
      </c>
      <c r="AA229" s="344"/>
      <c r="AB229" s="344"/>
      <c r="AC229" s="344" t="e">
        <f>#REF!</f>
        <v>#REF!</v>
      </c>
      <c r="AD229" s="344"/>
      <c r="AE229" s="344"/>
      <c r="AF229" s="344" t="e">
        <f>#REF!</f>
        <v>#REF!</v>
      </c>
      <c r="AG229" s="344"/>
      <c r="AH229" s="344"/>
      <c r="AI229" s="344" t="e">
        <f>#REF!</f>
        <v>#REF!</v>
      </c>
      <c r="AJ229" s="344"/>
      <c r="AK229" s="344"/>
      <c r="AL229" s="344" t="e">
        <f>#REF!</f>
        <v>#REF!</v>
      </c>
      <c r="AM229" s="344"/>
      <c r="AN229" s="344"/>
      <c r="AO229" s="319" t="e">
        <f>#REF!</f>
        <v>#REF!</v>
      </c>
      <c r="AP229" s="319" t="e">
        <f>#REF!</f>
        <v>#REF!</v>
      </c>
      <c r="AQ229" s="319" t="e">
        <f>#REF!</f>
        <v>#REF!</v>
      </c>
      <c r="AR229" s="319" t="e">
        <f>#REF!</f>
        <v>#REF!</v>
      </c>
      <c r="AS229" s="319" t="e">
        <f>#REF!</f>
        <v>#REF!</v>
      </c>
      <c r="AT229" s="319" t="e">
        <f>#REF!</f>
        <v>#REF!</v>
      </c>
      <c r="AU229" s="319"/>
      <c r="AV229" s="319"/>
      <c r="AW229" s="308"/>
      <c r="AX229" s="319"/>
      <c r="AY229" s="308"/>
      <c r="AZ229" s="308"/>
      <c r="BA229" s="308"/>
      <c r="BB229" s="319"/>
      <c r="BC229" s="319"/>
    </row>
    <row r="230" spans="1:55" s="280" customFormat="1" ht="21" hidden="1" customHeight="1" x14ac:dyDescent="0.25">
      <c r="A230" s="356" t="e">
        <f>#REF!</f>
        <v>#REF!</v>
      </c>
      <c r="B230" s="319" t="e">
        <f>#REF!</f>
        <v>#REF!</v>
      </c>
      <c r="C230" s="319" t="e">
        <f>#REF!</f>
        <v>#REF!</v>
      </c>
      <c r="D230" s="344" t="e">
        <f>#REF!</f>
        <v>#REF!</v>
      </c>
      <c r="E230" s="344" t="e">
        <f>#REF!</f>
        <v>#REF!</v>
      </c>
      <c r="F230" s="344" t="e">
        <f>#REF!</f>
        <v>#REF!</v>
      </c>
      <c r="G230" s="344" t="e">
        <f>#REF!</f>
        <v>#REF!</v>
      </c>
      <c r="H230" s="344" t="e">
        <f>#REF!</f>
        <v>#REF!</v>
      </c>
      <c r="I230" s="344" t="e">
        <f>#REF!</f>
        <v>#REF!</v>
      </c>
      <c r="J230" s="344" t="e">
        <f>#REF!</f>
        <v>#REF!</v>
      </c>
      <c r="K230" s="344" t="e">
        <f>#REF!</f>
        <v>#REF!</v>
      </c>
      <c r="L230" s="344" t="e">
        <f>#REF!</f>
        <v>#REF!</v>
      </c>
      <c r="M230" s="344" t="e">
        <f>#REF!</f>
        <v>#REF!</v>
      </c>
      <c r="N230" s="344" t="e">
        <f>#REF!</f>
        <v>#REF!</v>
      </c>
      <c r="O230" s="344" t="e">
        <f>#REF!</f>
        <v>#REF!</v>
      </c>
      <c r="P230" s="344" t="e">
        <f>#REF!</f>
        <v>#REF!</v>
      </c>
      <c r="Q230" s="344" t="e">
        <f>#REF!</f>
        <v>#REF!</v>
      </c>
      <c r="R230" s="344"/>
      <c r="S230" s="344"/>
      <c r="T230" s="344" t="e">
        <f>#REF!</f>
        <v>#REF!</v>
      </c>
      <c r="U230" s="344"/>
      <c r="V230" s="344"/>
      <c r="W230" s="344" t="e">
        <f>#REF!</f>
        <v>#REF!</v>
      </c>
      <c r="X230" s="344"/>
      <c r="Y230" s="344"/>
      <c r="Z230" s="344" t="e">
        <f>#REF!</f>
        <v>#REF!</v>
      </c>
      <c r="AA230" s="344"/>
      <c r="AB230" s="344"/>
      <c r="AC230" s="344" t="e">
        <f>#REF!</f>
        <v>#REF!</v>
      </c>
      <c r="AD230" s="344"/>
      <c r="AE230" s="344"/>
      <c r="AF230" s="344" t="e">
        <f>#REF!</f>
        <v>#REF!</v>
      </c>
      <c r="AG230" s="344"/>
      <c r="AH230" s="344"/>
      <c r="AI230" s="344" t="e">
        <f>#REF!</f>
        <v>#REF!</v>
      </c>
      <c r="AJ230" s="344"/>
      <c r="AK230" s="344"/>
      <c r="AL230" s="344" t="e">
        <f>#REF!</f>
        <v>#REF!</v>
      </c>
      <c r="AM230" s="344"/>
      <c r="AN230" s="344"/>
      <c r="AO230" s="319" t="e">
        <f>#REF!</f>
        <v>#REF!</v>
      </c>
      <c r="AP230" s="319" t="e">
        <f>#REF!</f>
        <v>#REF!</v>
      </c>
      <c r="AQ230" s="319" t="e">
        <f>#REF!</f>
        <v>#REF!</v>
      </c>
      <c r="AR230" s="319" t="e">
        <f>#REF!</f>
        <v>#REF!</v>
      </c>
      <c r="AS230" s="319" t="e">
        <f>#REF!</f>
        <v>#REF!</v>
      </c>
      <c r="AT230" s="319" t="e">
        <f>#REF!</f>
        <v>#REF!</v>
      </c>
      <c r="AU230" s="319"/>
      <c r="AV230" s="319"/>
      <c r="AW230" s="308"/>
      <c r="AX230" s="319"/>
      <c r="AY230" s="308"/>
      <c r="AZ230" s="308"/>
      <c r="BA230" s="308"/>
      <c r="BB230" s="319"/>
      <c r="BC230" s="319"/>
    </row>
    <row r="231" spans="1:55" s="280" customFormat="1" ht="32.25" hidden="1" customHeight="1" x14ac:dyDescent="0.25">
      <c r="A231" s="356" t="e">
        <f>#REF!</f>
        <v>#REF!</v>
      </c>
      <c r="B231" s="319" t="e">
        <f>#REF!</f>
        <v>#REF!</v>
      </c>
      <c r="C231" s="319" t="e">
        <f>#REF!</f>
        <v>#REF!</v>
      </c>
      <c r="D231" s="344" t="e">
        <f>#REF!</f>
        <v>#REF!</v>
      </c>
      <c r="E231" s="344" t="e">
        <f>#REF!</f>
        <v>#REF!</v>
      </c>
      <c r="F231" s="344" t="e">
        <f>#REF!</f>
        <v>#REF!</v>
      </c>
      <c r="G231" s="344" t="e">
        <f>#REF!</f>
        <v>#REF!</v>
      </c>
      <c r="H231" s="344" t="e">
        <f>#REF!</f>
        <v>#REF!</v>
      </c>
      <c r="I231" s="344" t="e">
        <f>#REF!</f>
        <v>#REF!</v>
      </c>
      <c r="J231" s="344" t="e">
        <f>#REF!</f>
        <v>#REF!</v>
      </c>
      <c r="K231" s="344" t="e">
        <f>#REF!</f>
        <v>#REF!</v>
      </c>
      <c r="L231" s="344" t="e">
        <f>#REF!</f>
        <v>#REF!</v>
      </c>
      <c r="M231" s="344" t="e">
        <f>#REF!</f>
        <v>#REF!</v>
      </c>
      <c r="N231" s="344" t="e">
        <f>#REF!</f>
        <v>#REF!</v>
      </c>
      <c r="O231" s="344" t="e">
        <f>#REF!</f>
        <v>#REF!</v>
      </c>
      <c r="P231" s="344" t="e">
        <f>#REF!</f>
        <v>#REF!</v>
      </c>
      <c r="Q231" s="344" t="e">
        <f>#REF!</f>
        <v>#REF!</v>
      </c>
      <c r="R231" s="344"/>
      <c r="S231" s="344"/>
      <c r="T231" s="344" t="e">
        <f>#REF!</f>
        <v>#REF!</v>
      </c>
      <c r="U231" s="344"/>
      <c r="V231" s="344"/>
      <c r="W231" s="344" t="e">
        <f>#REF!</f>
        <v>#REF!</v>
      </c>
      <c r="X231" s="344"/>
      <c r="Y231" s="344"/>
      <c r="Z231" s="344" t="e">
        <f>#REF!</f>
        <v>#REF!</v>
      </c>
      <c r="AA231" s="344"/>
      <c r="AB231" s="344"/>
      <c r="AC231" s="344" t="e">
        <f>#REF!</f>
        <v>#REF!</v>
      </c>
      <c r="AD231" s="344"/>
      <c r="AE231" s="344"/>
      <c r="AF231" s="344" t="e">
        <f>#REF!</f>
        <v>#REF!</v>
      </c>
      <c r="AG231" s="344"/>
      <c r="AH231" s="344"/>
      <c r="AI231" s="344" t="e">
        <f>#REF!</f>
        <v>#REF!</v>
      </c>
      <c r="AJ231" s="344"/>
      <c r="AK231" s="344"/>
      <c r="AL231" s="344" t="e">
        <f>#REF!</f>
        <v>#REF!</v>
      </c>
      <c r="AM231" s="344"/>
      <c r="AN231" s="344"/>
      <c r="AO231" s="344"/>
      <c r="AP231" s="344"/>
      <c r="AQ231" s="344"/>
      <c r="AR231" s="344"/>
      <c r="AS231" s="344"/>
      <c r="AT231" s="344"/>
      <c r="AU231" s="319"/>
      <c r="AV231" s="319"/>
      <c r="AW231" s="308"/>
      <c r="AX231" s="319"/>
      <c r="AY231" s="308"/>
      <c r="AZ231" s="308"/>
      <c r="BA231" s="308"/>
      <c r="BB231" s="319"/>
      <c r="BC231" s="319"/>
    </row>
    <row r="232" spans="1:55" s="280" customFormat="1" ht="21" hidden="1" customHeight="1" x14ac:dyDescent="0.25">
      <c r="A232" s="356" t="e">
        <f>#REF!</f>
        <v>#REF!</v>
      </c>
      <c r="B232" s="319" t="e">
        <f>#REF!</f>
        <v>#REF!</v>
      </c>
      <c r="C232" s="319" t="e">
        <f>#REF!</f>
        <v>#REF!</v>
      </c>
      <c r="D232" s="344" t="e">
        <f>#REF!</f>
        <v>#REF!</v>
      </c>
      <c r="E232" s="344" t="e">
        <f>#REF!</f>
        <v>#REF!</v>
      </c>
      <c r="F232" s="344" t="e">
        <f>#REF!</f>
        <v>#REF!</v>
      </c>
      <c r="G232" s="344" t="e">
        <f>#REF!</f>
        <v>#REF!</v>
      </c>
      <c r="H232" s="344" t="e">
        <f>#REF!</f>
        <v>#REF!</v>
      </c>
      <c r="I232" s="344" t="e">
        <f>#REF!</f>
        <v>#REF!</v>
      </c>
      <c r="J232" s="344" t="e">
        <f>#REF!</f>
        <v>#REF!</v>
      </c>
      <c r="K232" s="344" t="e">
        <f>#REF!</f>
        <v>#REF!</v>
      </c>
      <c r="L232" s="344" t="e">
        <f>#REF!</f>
        <v>#REF!</v>
      </c>
      <c r="M232" s="344" t="e">
        <f>#REF!</f>
        <v>#REF!</v>
      </c>
      <c r="N232" s="344" t="e">
        <f>#REF!</f>
        <v>#REF!</v>
      </c>
      <c r="O232" s="344" t="e">
        <f>#REF!</f>
        <v>#REF!</v>
      </c>
      <c r="P232" s="344" t="e">
        <f>#REF!</f>
        <v>#REF!</v>
      </c>
      <c r="Q232" s="344" t="e">
        <f>#REF!</f>
        <v>#REF!</v>
      </c>
      <c r="R232" s="344"/>
      <c r="S232" s="344"/>
      <c r="T232" s="344" t="e">
        <f>#REF!</f>
        <v>#REF!</v>
      </c>
      <c r="U232" s="344"/>
      <c r="V232" s="344"/>
      <c r="W232" s="344" t="e">
        <f>#REF!</f>
        <v>#REF!</v>
      </c>
      <c r="X232" s="344"/>
      <c r="Y232" s="344"/>
      <c r="Z232" s="344" t="e">
        <f>#REF!</f>
        <v>#REF!</v>
      </c>
      <c r="AA232" s="344"/>
      <c r="AB232" s="344"/>
      <c r="AC232" s="344" t="e">
        <f>#REF!</f>
        <v>#REF!</v>
      </c>
      <c r="AD232" s="344"/>
      <c r="AE232" s="344"/>
      <c r="AF232" s="344" t="e">
        <f>#REF!</f>
        <v>#REF!</v>
      </c>
      <c r="AG232" s="344"/>
      <c r="AH232" s="344"/>
      <c r="AI232" s="344" t="e">
        <f>#REF!</f>
        <v>#REF!</v>
      </c>
      <c r="AJ232" s="344"/>
      <c r="AK232" s="344"/>
      <c r="AL232" s="344" t="e">
        <f>#REF!</f>
        <v>#REF!</v>
      </c>
      <c r="AM232" s="344"/>
      <c r="AN232" s="344"/>
      <c r="AO232" s="344"/>
      <c r="AP232" s="344"/>
      <c r="AQ232" s="344"/>
      <c r="AR232" s="344"/>
      <c r="AS232" s="344"/>
      <c r="AT232" s="344"/>
      <c r="AU232" s="319"/>
      <c r="AV232" s="319"/>
      <c r="AW232" s="308"/>
      <c r="AX232" s="319"/>
      <c r="AY232" s="308"/>
      <c r="AZ232" s="308"/>
      <c r="BA232" s="308"/>
      <c r="BB232" s="319"/>
      <c r="BC232" s="319"/>
    </row>
    <row r="233" spans="1:55" s="280" customFormat="1" ht="21" hidden="1" customHeight="1" x14ac:dyDescent="0.25">
      <c r="A233" s="356" t="e">
        <f>#REF!</f>
        <v>#REF!</v>
      </c>
      <c r="B233" s="319" t="e">
        <f>#REF!</f>
        <v>#REF!</v>
      </c>
      <c r="C233" s="319" t="e">
        <f>#REF!</f>
        <v>#REF!</v>
      </c>
      <c r="D233" s="344" t="e">
        <f>#REF!</f>
        <v>#REF!</v>
      </c>
      <c r="E233" s="344" t="e">
        <f>#REF!</f>
        <v>#REF!</v>
      </c>
      <c r="F233" s="344" t="e">
        <f>#REF!</f>
        <v>#REF!</v>
      </c>
      <c r="G233" s="344" t="e">
        <f>#REF!</f>
        <v>#REF!</v>
      </c>
      <c r="H233" s="344" t="e">
        <f>#REF!</f>
        <v>#REF!</v>
      </c>
      <c r="I233" s="344" t="e">
        <f>#REF!</f>
        <v>#REF!</v>
      </c>
      <c r="J233" s="344" t="e">
        <f>#REF!</f>
        <v>#REF!</v>
      </c>
      <c r="K233" s="344" t="e">
        <f>#REF!</f>
        <v>#REF!</v>
      </c>
      <c r="L233" s="344" t="e">
        <f>#REF!</f>
        <v>#REF!</v>
      </c>
      <c r="M233" s="344" t="e">
        <f>#REF!</f>
        <v>#REF!</v>
      </c>
      <c r="N233" s="344" t="e">
        <f>#REF!</f>
        <v>#REF!</v>
      </c>
      <c r="O233" s="344" t="e">
        <f>#REF!</f>
        <v>#REF!</v>
      </c>
      <c r="P233" s="344" t="e">
        <f>#REF!</f>
        <v>#REF!</v>
      </c>
      <c r="Q233" s="344" t="e">
        <f>#REF!</f>
        <v>#REF!</v>
      </c>
      <c r="R233" s="344"/>
      <c r="S233" s="344"/>
      <c r="T233" s="344" t="e">
        <f>#REF!</f>
        <v>#REF!</v>
      </c>
      <c r="U233" s="344"/>
      <c r="V233" s="344"/>
      <c r="W233" s="344" t="e">
        <f>#REF!</f>
        <v>#REF!</v>
      </c>
      <c r="X233" s="344"/>
      <c r="Y233" s="344"/>
      <c r="Z233" s="344" t="e">
        <f>#REF!</f>
        <v>#REF!</v>
      </c>
      <c r="AA233" s="344"/>
      <c r="AB233" s="344"/>
      <c r="AC233" s="344" t="e">
        <f>#REF!</f>
        <v>#REF!</v>
      </c>
      <c r="AD233" s="344"/>
      <c r="AE233" s="344"/>
      <c r="AF233" s="344" t="e">
        <f>#REF!</f>
        <v>#REF!</v>
      </c>
      <c r="AG233" s="344"/>
      <c r="AH233" s="344"/>
      <c r="AI233" s="344" t="e">
        <f>#REF!</f>
        <v>#REF!</v>
      </c>
      <c r="AJ233" s="344"/>
      <c r="AK233" s="344"/>
      <c r="AL233" s="344" t="e">
        <f>#REF!</f>
        <v>#REF!</v>
      </c>
      <c r="AM233" s="344"/>
      <c r="AN233" s="344"/>
      <c r="AO233" s="344"/>
      <c r="AP233" s="344"/>
      <c r="AQ233" s="344"/>
      <c r="AR233" s="344"/>
      <c r="AS233" s="344"/>
      <c r="AT233" s="344"/>
      <c r="AU233" s="319"/>
      <c r="AV233" s="319"/>
      <c r="AW233" s="308"/>
      <c r="AX233" s="319"/>
      <c r="AY233" s="308"/>
      <c r="AZ233" s="308"/>
      <c r="BA233" s="308"/>
      <c r="BB233" s="319"/>
      <c r="BC233" s="319"/>
    </row>
    <row r="234" spans="1:55" s="280" customFormat="1" ht="21" hidden="1" customHeight="1" x14ac:dyDescent="0.25">
      <c r="A234" s="356" t="e">
        <f>#REF!</f>
        <v>#REF!</v>
      </c>
      <c r="B234" s="319" t="e">
        <f>#REF!</f>
        <v>#REF!</v>
      </c>
      <c r="C234" s="319" t="e">
        <f>#REF!</f>
        <v>#REF!</v>
      </c>
      <c r="D234" s="344" t="e">
        <f>#REF!</f>
        <v>#REF!</v>
      </c>
      <c r="E234" s="344" t="e">
        <f>#REF!</f>
        <v>#REF!</v>
      </c>
      <c r="F234" s="344" t="e">
        <f>#REF!</f>
        <v>#REF!</v>
      </c>
      <c r="G234" s="344" t="e">
        <f>#REF!</f>
        <v>#REF!</v>
      </c>
      <c r="H234" s="344" t="e">
        <f>#REF!</f>
        <v>#REF!</v>
      </c>
      <c r="I234" s="344" t="e">
        <f>#REF!</f>
        <v>#REF!</v>
      </c>
      <c r="J234" s="344" t="e">
        <f>#REF!</f>
        <v>#REF!</v>
      </c>
      <c r="K234" s="344" t="e">
        <f>#REF!</f>
        <v>#REF!</v>
      </c>
      <c r="L234" s="344" t="e">
        <f>#REF!</f>
        <v>#REF!</v>
      </c>
      <c r="M234" s="344" t="e">
        <f>#REF!</f>
        <v>#REF!</v>
      </c>
      <c r="N234" s="344" t="e">
        <f>#REF!</f>
        <v>#REF!</v>
      </c>
      <c r="O234" s="344" t="e">
        <f>#REF!</f>
        <v>#REF!</v>
      </c>
      <c r="P234" s="344" t="e">
        <f>#REF!</f>
        <v>#REF!</v>
      </c>
      <c r="Q234" s="344" t="e">
        <f>#REF!</f>
        <v>#REF!</v>
      </c>
      <c r="R234" s="344"/>
      <c r="S234" s="344"/>
      <c r="T234" s="344" t="e">
        <f>#REF!</f>
        <v>#REF!</v>
      </c>
      <c r="U234" s="344"/>
      <c r="V234" s="344"/>
      <c r="W234" s="344" t="e">
        <f>#REF!</f>
        <v>#REF!</v>
      </c>
      <c r="X234" s="344"/>
      <c r="Y234" s="344"/>
      <c r="Z234" s="344" t="e">
        <f>#REF!</f>
        <v>#REF!</v>
      </c>
      <c r="AA234" s="344"/>
      <c r="AB234" s="344"/>
      <c r="AC234" s="344" t="e">
        <f>#REF!</f>
        <v>#REF!</v>
      </c>
      <c r="AD234" s="344"/>
      <c r="AE234" s="344"/>
      <c r="AF234" s="344" t="e">
        <f>#REF!</f>
        <v>#REF!</v>
      </c>
      <c r="AG234" s="344"/>
      <c r="AH234" s="344"/>
      <c r="AI234" s="344" t="e">
        <f>#REF!</f>
        <v>#REF!</v>
      </c>
      <c r="AJ234" s="344"/>
      <c r="AK234" s="344"/>
      <c r="AL234" s="344" t="e">
        <f>#REF!</f>
        <v>#REF!</v>
      </c>
      <c r="AM234" s="344"/>
      <c r="AN234" s="344"/>
      <c r="AO234" s="344"/>
      <c r="AP234" s="344"/>
      <c r="AQ234" s="344"/>
      <c r="AR234" s="344"/>
      <c r="AS234" s="344"/>
      <c r="AT234" s="344"/>
      <c r="AU234" s="319"/>
      <c r="AV234" s="319"/>
      <c r="AW234" s="308"/>
      <c r="AX234" s="319"/>
      <c r="AY234" s="308"/>
      <c r="AZ234" s="308"/>
      <c r="BA234" s="308"/>
      <c r="BB234" s="319"/>
      <c r="BC234" s="319"/>
    </row>
    <row r="235" spans="1:55" s="280" customFormat="1" ht="21" hidden="1" customHeight="1" x14ac:dyDescent="0.25">
      <c r="A235" s="356" t="e">
        <f>#REF!</f>
        <v>#REF!</v>
      </c>
      <c r="B235" s="319" t="e">
        <f>#REF!</f>
        <v>#REF!</v>
      </c>
      <c r="C235" s="319" t="e">
        <f>#REF!</f>
        <v>#REF!</v>
      </c>
      <c r="D235" s="344" t="e">
        <f>#REF!</f>
        <v>#REF!</v>
      </c>
      <c r="E235" s="344" t="e">
        <f>#REF!</f>
        <v>#REF!</v>
      </c>
      <c r="F235" s="344" t="e">
        <f>#REF!</f>
        <v>#REF!</v>
      </c>
      <c r="G235" s="344" t="e">
        <f>#REF!</f>
        <v>#REF!</v>
      </c>
      <c r="H235" s="344" t="e">
        <f>#REF!</f>
        <v>#REF!</v>
      </c>
      <c r="I235" s="344" t="e">
        <f>#REF!</f>
        <v>#REF!</v>
      </c>
      <c r="J235" s="344" t="e">
        <f>#REF!</f>
        <v>#REF!</v>
      </c>
      <c r="K235" s="344" t="e">
        <f>#REF!</f>
        <v>#REF!</v>
      </c>
      <c r="L235" s="344" t="e">
        <f>#REF!</f>
        <v>#REF!</v>
      </c>
      <c r="M235" s="344" t="e">
        <f>#REF!</f>
        <v>#REF!</v>
      </c>
      <c r="N235" s="344" t="e">
        <f>#REF!</f>
        <v>#REF!</v>
      </c>
      <c r="O235" s="344" t="e">
        <f>#REF!</f>
        <v>#REF!</v>
      </c>
      <c r="P235" s="344" t="e">
        <f>#REF!</f>
        <v>#REF!</v>
      </c>
      <c r="Q235" s="344" t="e">
        <f>#REF!</f>
        <v>#REF!</v>
      </c>
      <c r="R235" s="344"/>
      <c r="S235" s="344"/>
      <c r="T235" s="344" t="e">
        <f>#REF!</f>
        <v>#REF!</v>
      </c>
      <c r="U235" s="344"/>
      <c r="V235" s="344"/>
      <c r="W235" s="344" t="e">
        <f>#REF!</f>
        <v>#REF!</v>
      </c>
      <c r="X235" s="344"/>
      <c r="Y235" s="344"/>
      <c r="Z235" s="344" t="e">
        <f>#REF!</f>
        <v>#REF!</v>
      </c>
      <c r="AA235" s="344"/>
      <c r="AB235" s="344"/>
      <c r="AC235" s="344" t="e">
        <f>#REF!</f>
        <v>#REF!</v>
      </c>
      <c r="AD235" s="344"/>
      <c r="AE235" s="344"/>
      <c r="AF235" s="344" t="e">
        <f>#REF!</f>
        <v>#REF!</v>
      </c>
      <c r="AG235" s="344"/>
      <c r="AH235" s="344"/>
      <c r="AI235" s="344" t="e">
        <f>#REF!</f>
        <v>#REF!</v>
      </c>
      <c r="AJ235" s="344"/>
      <c r="AK235" s="344"/>
      <c r="AL235" s="344" t="e">
        <f>#REF!</f>
        <v>#REF!</v>
      </c>
      <c r="AM235" s="344"/>
      <c r="AN235" s="344"/>
      <c r="AO235" s="319" t="e">
        <f>#REF!</f>
        <v>#REF!</v>
      </c>
      <c r="AP235" s="319" t="e">
        <f>#REF!</f>
        <v>#REF!</v>
      </c>
      <c r="AQ235" s="319" t="e">
        <f>#REF!</f>
        <v>#REF!</v>
      </c>
      <c r="AR235" s="319" t="e">
        <f>#REF!</f>
        <v>#REF!</v>
      </c>
      <c r="AS235" s="319" t="e">
        <f>#REF!</f>
        <v>#REF!</v>
      </c>
      <c r="AT235" s="319" t="e">
        <f>#REF!</f>
        <v>#REF!</v>
      </c>
      <c r="AU235" s="319"/>
      <c r="AV235" s="319"/>
      <c r="AW235" s="308"/>
      <c r="AX235" s="319"/>
      <c r="AY235" s="308"/>
      <c r="AZ235" s="308"/>
      <c r="BA235" s="308"/>
      <c r="BB235" s="319"/>
      <c r="BC235" s="319"/>
    </row>
    <row r="236" spans="1:55" s="280" customFormat="1" ht="21" hidden="1" customHeight="1" x14ac:dyDescent="0.25">
      <c r="A236" s="356" t="e">
        <f>#REF!</f>
        <v>#REF!</v>
      </c>
      <c r="B236" s="319" t="e">
        <f>#REF!</f>
        <v>#REF!</v>
      </c>
      <c r="C236" s="319" t="e">
        <f>#REF!</f>
        <v>#REF!</v>
      </c>
      <c r="D236" s="344" t="e">
        <f>#REF!</f>
        <v>#REF!</v>
      </c>
      <c r="E236" s="344" t="e">
        <f>#REF!</f>
        <v>#REF!</v>
      </c>
      <c r="F236" s="344" t="e">
        <f>#REF!</f>
        <v>#REF!</v>
      </c>
      <c r="G236" s="344" t="e">
        <f>#REF!</f>
        <v>#REF!</v>
      </c>
      <c r="H236" s="344" t="e">
        <f>#REF!</f>
        <v>#REF!</v>
      </c>
      <c r="I236" s="344" t="e">
        <f>#REF!</f>
        <v>#REF!</v>
      </c>
      <c r="J236" s="344" t="e">
        <f>#REF!</f>
        <v>#REF!</v>
      </c>
      <c r="K236" s="344" t="e">
        <f>#REF!</f>
        <v>#REF!</v>
      </c>
      <c r="L236" s="344" t="e">
        <f>#REF!</f>
        <v>#REF!</v>
      </c>
      <c r="M236" s="344" t="e">
        <f>#REF!</f>
        <v>#REF!</v>
      </c>
      <c r="N236" s="344" t="e">
        <f>#REF!</f>
        <v>#REF!</v>
      </c>
      <c r="O236" s="344" t="e">
        <f>#REF!</f>
        <v>#REF!</v>
      </c>
      <c r="P236" s="344" t="e">
        <f>#REF!</f>
        <v>#REF!</v>
      </c>
      <c r="Q236" s="344" t="e">
        <f>#REF!</f>
        <v>#REF!</v>
      </c>
      <c r="R236" s="344"/>
      <c r="S236" s="344"/>
      <c r="T236" s="344" t="e">
        <f>#REF!</f>
        <v>#REF!</v>
      </c>
      <c r="U236" s="344"/>
      <c r="V236" s="344"/>
      <c r="W236" s="344" t="e">
        <f>#REF!</f>
        <v>#REF!</v>
      </c>
      <c r="X236" s="344"/>
      <c r="Y236" s="344"/>
      <c r="Z236" s="344" t="e">
        <f>#REF!</f>
        <v>#REF!</v>
      </c>
      <c r="AA236" s="344"/>
      <c r="AB236" s="344"/>
      <c r="AC236" s="344" t="e">
        <f>#REF!</f>
        <v>#REF!</v>
      </c>
      <c r="AD236" s="344"/>
      <c r="AE236" s="344"/>
      <c r="AF236" s="344" t="e">
        <f>#REF!</f>
        <v>#REF!</v>
      </c>
      <c r="AG236" s="344"/>
      <c r="AH236" s="344"/>
      <c r="AI236" s="344" t="e">
        <f>#REF!</f>
        <v>#REF!</v>
      </c>
      <c r="AJ236" s="344"/>
      <c r="AK236" s="344"/>
      <c r="AL236" s="344" t="e">
        <f>#REF!</f>
        <v>#REF!</v>
      </c>
      <c r="AM236" s="344"/>
      <c r="AN236" s="344"/>
      <c r="AO236" s="319" t="e">
        <f>#REF!</f>
        <v>#REF!</v>
      </c>
      <c r="AP236" s="319" t="e">
        <f>#REF!</f>
        <v>#REF!</v>
      </c>
      <c r="AQ236" s="319" t="e">
        <f>#REF!</f>
        <v>#REF!</v>
      </c>
      <c r="AR236" s="319" t="e">
        <f>#REF!</f>
        <v>#REF!</v>
      </c>
      <c r="AS236" s="319" t="e">
        <f>#REF!</f>
        <v>#REF!</v>
      </c>
      <c r="AT236" s="319" t="e">
        <f>#REF!</f>
        <v>#REF!</v>
      </c>
      <c r="AU236" s="319"/>
      <c r="AV236" s="319"/>
      <c r="AW236" s="308"/>
      <c r="AX236" s="319"/>
      <c r="AY236" s="308"/>
      <c r="AZ236" s="308"/>
      <c r="BA236" s="308"/>
      <c r="BB236" s="319"/>
      <c r="BC236" s="319"/>
    </row>
    <row r="237" spans="1:55" s="280" customFormat="1" ht="21" hidden="1" customHeight="1" x14ac:dyDescent="0.25">
      <c r="A237" s="356" t="e">
        <f>#REF!</f>
        <v>#REF!</v>
      </c>
      <c r="B237" s="319" t="e">
        <f>#REF!</f>
        <v>#REF!</v>
      </c>
      <c r="C237" s="319" t="e">
        <f>#REF!</f>
        <v>#REF!</v>
      </c>
      <c r="D237" s="344" t="e">
        <f>#REF!</f>
        <v>#REF!</v>
      </c>
      <c r="E237" s="344" t="e">
        <f>#REF!</f>
        <v>#REF!</v>
      </c>
      <c r="F237" s="344" t="e">
        <f>#REF!</f>
        <v>#REF!</v>
      </c>
      <c r="G237" s="344" t="e">
        <f>#REF!</f>
        <v>#REF!</v>
      </c>
      <c r="H237" s="344" t="e">
        <f>#REF!</f>
        <v>#REF!</v>
      </c>
      <c r="I237" s="344" t="e">
        <f>#REF!</f>
        <v>#REF!</v>
      </c>
      <c r="J237" s="344" t="e">
        <f>#REF!</f>
        <v>#REF!</v>
      </c>
      <c r="K237" s="344" t="e">
        <f>#REF!</f>
        <v>#REF!</v>
      </c>
      <c r="L237" s="344" t="e">
        <f>#REF!</f>
        <v>#REF!</v>
      </c>
      <c r="M237" s="344" t="e">
        <f>#REF!</f>
        <v>#REF!</v>
      </c>
      <c r="N237" s="344" t="e">
        <f>#REF!</f>
        <v>#REF!</v>
      </c>
      <c r="O237" s="344" t="e">
        <f>#REF!</f>
        <v>#REF!</v>
      </c>
      <c r="P237" s="344" t="e">
        <f>#REF!</f>
        <v>#REF!</v>
      </c>
      <c r="Q237" s="344" t="e">
        <f>#REF!</f>
        <v>#REF!</v>
      </c>
      <c r="R237" s="344"/>
      <c r="S237" s="344"/>
      <c r="T237" s="344" t="e">
        <f>#REF!</f>
        <v>#REF!</v>
      </c>
      <c r="U237" s="344"/>
      <c r="V237" s="344"/>
      <c r="W237" s="344" t="e">
        <f>#REF!</f>
        <v>#REF!</v>
      </c>
      <c r="X237" s="344"/>
      <c r="Y237" s="344"/>
      <c r="Z237" s="344" t="e">
        <f>#REF!</f>
        <v>#REF!</v>
      </c>
      <c r="AA237" s="344"/>
      <c r="AB237" s="344"/>
      <c r="AC237" s="344" t="e">
        <f>#REF!</f>
        <v>#REF!</v>
      </c>
      <c r="AD237" s="344"/>
      <c r="AE237" s="344"/>
      <c r="AF237" s="344" t="e">
        <f>#REF!</f>
        <v>#REF!</v>
      </c>
      <c r="AG237" s="344"/>
      <c r="AH237" s="344"/>
      <c r="AI237" s="344" t="e">
        <f>#REF!</f>
        <v>#REF!</v>
      </c>
      <c r="AJ237" s="344"/>
      <c r="AK237" s="344"/>
      <c r="AL237" s="344" t="e">
        <f>#REF!</f>
        <v>#REF!</v>
      </c>
      <c r="AM237" s="344"/>
      <c r="AN237" s="344"/>
      <c r="AO237" s="319"/>
      <c r="AP237" s="319"/>
      <c r="AQ237" s="319"/>
      <c r="AR237" s="319"/>
      <c r="AS237" s="319"/>
      <c r="AT237" s="319"/>
      <c r="AU237" s="319"/>
      <c r="AV237" s="319"/>
      <c r="AW237" s="308"/>
      <c r="AX237" s="319"/>
      <c r="AY237" s="308"/>
      <c r="AZ237" s="308"/>
      <c r="BA237" s="308"/>
      <c r="BB237" s="319"/>
      <c r="BC237" s="319"/>
    </row>
    <row r="238" spans="1:55" s="280" customFormat="1" ht="34.5" hidden="1" customHeight="1" x14ac:dyDescent="0.25">
      <c r="A238" s="356" t="e">
        <f>#REF!</f>
        <v>#REF!</v>
      </c>
      <c r="B238" s="319" t="e">
        <f>#REF!</f>
        <v>#REF!</v>
      </c>
      <c r="C238" s="319" t="e">
        <f>#REF!</f>
        <v>#REF!</v>
      </c>
      <c r="D238" s="344" t="e">
        <f>#REF!</f>
        <v>#REF!</v>
      </c>
      <c r="E238" s="344" t="e">
        <f>#REF!</f>
        <v>#REF!</v>
      </c>
      <c r="F238" s="344" t="e">
        <f>#REF!</f>
        <v>#REF!</v>
      </c>
      <c r="G238" s="344" t="e">
        <f>#REF!</f>
        <v>#REF!</v>
      </c>
      <c r="H238" s="344" t="e">
        <f>#REF!</f>
        <v>#REF!</v>
      </c>
      <c r="I238" s="344" t="e">
        <f>#REF!</f>
        <v>#REF!</v>
      </c>
      <c r="J238" s="344" t="e">
        <f>#REF!</f>
        <v>#REF!</v>
      </c>
      <c r="K238" s="344" t="e">
        <f>#REF!</f>
        <v>#REF!</v>
      </c>
      <c r="L238" s="344" t="e">
        <f>#REF!</f>
        <v>#REF!</v>
      </c>
      <c r="M238" s="344" t="e">
        <f>#REF!</f>
        <v>#REF!</v>
      </c>
      <c r="N238" s="344" t="e">
        <f>#REF!</f>
        <v>#REF!</v>
      </c>
      <c r="O238" s="344" t="e">
        <f>#REF!</f>
        <v>#REF!</v>
      </c>
      <c r="P238" s="344" t="e">
        <f>#REF!</f>
        <v>#REF!</v>
      </c>
      <c r="Q238" s="344" t="e">
        <f>#REF!</f>
        <v>#REF!</v>
      </c>
      <c r="R238" s="344"/>
      <c r="S238" s="344"/>
      <c r="T238" s="344" t="e">
        <f>#REF!</f>
        <v>#REF!</v>
      </c>
      <c r="U238" s="344"/>
      <c r="V238" s="344"/>
      <c r="W238" s="344" t="e">
        <f>#REF!</f>
        <v>#REF!</v>
      </c>
      <c r="X238" s="344"/>
      <c r="Y238" s="344"/>
      <c r="Z238" s="344" t="e">
        <f>#REF!</f>
        <v>#REF!</v>
      </c>
      <c r="AA238" s="344"/>
      <c r="AB238" s="344"/>
      <c r="AC238" s="344" t="e">
        <f>#REF!</f>
        <v>#REF!</v>
      </c>
      <c r="AD238" s="344"/>
      <c r="AE238" s="344"/>
      <c r="AF238" s="344" t="e">
        <f>#REF!</f>
        <v>#REF!</v>
      </c>
      <c r="AG238" s="344"/>
      <c r="AH238" s="344"/>
      <c r="AI238" s="344" t="e">
        <f>#REF!</f>
        <v>#REF!</v>
      </c>
      <c r="AJ238" s="344"/>
      <c r="AK238" s="344"/>
      <c r="AL238" s="344" t="e">
        <f>#REF!</f>
        <v>#REF!</v>
      </c>
      <c r="AM238" s="344"/>
      <c r="AN238" s="344"/>
      <c r="AO238" s="319"/>
      <c r="AP238" s="319"/>
      <c r="AQ238" s="319"/>
      <c r="AR238" s="319"/>
      <c r="AS238" s="319"/>
      <c r="AT238" s="319"/>
      <c r="AU238" s="319"/>
      <c r="AV238" s="319"/>
      <c r="AW238" s="308"/>
      <c r="AX238" s="319"/>
      <c r="AY238" s="308"/>
      <c r="AZ238" s="308"/>
      <c r="BA238" s="308"/>
      <c r="BB238" s="319"/>
      <c r="BC238" s="319"/>
    </row>
    <row r="239" spans="1:55" s="280" customFormat="1" ht="21" hidden="1" customHeight="1" x14ac:dyDescent="0.25">
      <c r="A239" s="356" t="e">
        <f>#REF!</f>
        <v>#REF!</v>
      </c>
      <c r="B239" s="319" t="e">
        <f>#REF!</f>
        <v>#REF!</v>
      </c>
      <c r="C239" s="319" t="e">
        <f>#REF!</f>
        <v>#REF!</v>
      </c>
      <c r="D239" s="344" t="e">
        <f>#REF!</f>
        <v>#REF!</v>
      </c>
      <c r="E239" s="344" t="e">
        <f>#REF!</f>
        <v>#REF!</v>
      </c>
      <c r="F239" s="344" t="e">
        <f>#REF!</f>
        <v>#REF!</v>
      </c>
      <c r="G239" s="344" t="e">
        <f>#REF!</f>
        <v>#REF!</v>
      </c>
      <c r="H239" s="344" t="e">
        <f>#REF!</f>
        <v>#REF!</v>
      </c>
      <c r="I239" s="344" t="e">
        <f>#REF!</f>
        <v>#REF!</v>
      </c>
      <c r="J239" s="344" t="e">
        <f>#REF!</f>
        <v>#REF!</v>
      </c>
      <c r="K239" s="344" t="e">
        <f>#REF!</f>
        <v>#REF!</v>
      </c>
      <c r="L239" s="344" t="e">
        <f>#REF!</f>
        <v>#REF!</v>
      </c>
      <c r="M239" s="344" t="e">
        <f>#REF!</f>
        <v>#REF!</v>
      </c>
      <c r="N239" s="344" t="e">
        <f>#REF!</f>
        <v>#REF!</v>
      </c>
      <c r="O239" s="344" t="e">
        <f>#REF!</f>
        <v>#REF!</v>
      </c>
      <c r="P239" s="344" t="e">
        <f>#REF!</f>
        <v>#REF!</v>
      </c>
      <c r="Q239" s="344" t="e">
        <f>#REF!</f>
        <v>#REF!</v>
      </c>
      <c r="R239" s="344"/>
      <c r="S239" s="344"/>
      <c r="T239" s="344" t="e">
        <f>#REF!</f>
        <v>#REF!</v>
      </c>
      <c r="U239" s="344"/>
      <c r="V239" s="344"/>
      <c r="W239" s="344" t="e">
        <f>#REF!</f>
        <v>#REF!</v>
      </c>
      <c r="X239" s="344"/>
      <c r="Y239" s="344"/>
      <c r="Z239" s="344" t="e">
        <f>#REF!</f>
        <v>#REF!</v>
      </c>
      <c r="AA239" s="344"/>
      <c r="AB239" s="344"/>
      <c r="AC239" s="344" t="e">
        <f>#REF!</f>
        <v>#REF!</v>
      </c>
      <c r="AD239" s="344"/>
      <c r="AE239" s="344"/>
      <c r="AF239" s="344" t="e">
        <f>#REF!</f>
        <v>#REF!</v>
      </c>
      <c r="AG239" s="344"/>
      <c r="AH239" s="344"/>
      <c r="AI239" s="344" t="e">
        <f>#REF!</f>
        <v>#REF!</v>
      </c>
      <c r="AJ239" s="344"/>
      <c r="AK239" s="344"/>
      <c r="AL239" s="344" t="e">
        <f>#REF!</f>
        <v>#REF!</v>
      </c>
      <c r="AM239" s="344"/>
      <c r="AN239" s="344"/>
      <c r="AO239" s="319"/>
      <c r="AP239" s="319"/>
      <c r="AQ239" s="319"/>
      <c r="AR239" s="319"/>
      <c r="AS239" s="319"/>
      <c r="AT239" s="319"/>
      <c r="AU239" s="319"/>
      <c r="AV239" s="319"/>
      <c r="AW239" s="308"/>
      <c r="AX239" s="319"/>
      <c r="AY239" s="308"/>
      <c r="AZ239" s="308"/>
      <c r="BA239" s="308"/>
      <c r="BB239" s="319"/>
      <c r="BC239" s="319"/>
    </row>
    <row r="240" spans="1:55" s="280" customFormat="1" ht="21" hidden="1" customHeight="1" x14ac:dyDescent="0.25">
      <c r="A240" s="356" t="e">
        <f>#REF!</f>
        <v>#REF!</v>
      </c>
      <c r="B240" s="319" t="e">
        <f>#REF!</f>
        <v>#REF!</v>
      </c>
      <c r="C240" s="319" t="e">
        <f>#REF!</f>
        <v>#REF!</v>
      </c>
      <c r="D240" s="344" t="e">
        <f>#REF!</f>
        <v>#REF!</v>
      </c>
      <c r="E240" s="344" t="e">
        <f>#REF!</f>
        <v>#REF!</v>
      </c>
      <c r="F240" s="344" t="e">
        <f>#REF!</f>
        <v>#REF!</v>
      </c>
      <c r="G240" s="344" t="e">
        <f>#REF!</f>
        <v>#REF!</v>
      </c>
      <c r="H240" s="344" t="e">
        <f>#REF!</f>
        <v>#REF!</v>
      </c>
      <c r="I240" s="344" t="e">
        <f>#REF!</f>
        <v>#REF!</v>
      </c>
      <c r="J240" s="344" t="e">
        <f>#REF!</f>
        <v>#REF!</v>
      </c>
      <c r="K240" s="344" t="e">
        <f>#REF!</f>
        <v>#REF!</v>
      </c>
      <c r="L240" s="344" t="e">
        <f>#REF!</f>
        <v>#REF!</v>
      </c>
      <c r="M240" s="344" t="e">
        <f>#REF!</f>
        <v>#REF!</v>
      </c>
      <c r="N240" s="344" t="e">
        <f>#REF!</f>
        <v>#REF!</v>
      </c>
      <c r="O240" s="344" t="e">
        <f>#REF!</f>
        <v>#REF!</v>
      </c>
      <c r="P240" s="344" t="e">
        <f>#REF!</f>
        <v>#REF!</v>
      </c>
      <c r="Q240" s="344" t="e">
        <f>#REF!</f>
        <v>#REF!</v>
      </c>
      <c r="R240" s="344"/>
      <c r="S240" s="344"/>
      <c r="T240" s="344" t="e">
        <f>#REF!</f>
        <v>#REF!</v>
      </c>
      <c r="U240" s="344"/>
      <c r="V240" s="344"/>
      <c r="W240" s="344" t="e">
        <f>#REF!</f>
        <v>#REF!</v>
      </c>
      <c r="X240" s="344"/>
      <c r="Y240" s="344"/>
      <c r="Z240" s="344" t="e">
        <f>#REF!</f>
        <v>#REF!</v>
      </c>
      <c r="AA240" s="344"/>
      <c r="AB240" s="344"/>
      <c r="AC240" s="344" t="e">
        <f>#REF!</f>
        <v>#REF!</v>
      </c>
      <c r="AD240" s="344"/>
      <c r="AE240" s="344"/>
      <c r="AF240" s="344" t="e">
        <f>#REF!</f>
        <v>#REF!</v>
      </c>
      <c r="AG240" s="344"/>
      <c r="AH240" s="344"/>
      <c r="AI240" s="344" t="e">
        <f>#REF!</f>
        <v>#REF!</v>
      </c>
      <c r="AJ240" s="344"/>
      <c r="AK240" s="344"/>
      <c r="AL240" s="344" t="e">
        <f>#REF!</f>
        <v>#REF!</v>
      </c>
      <c r="AM240" s="344"/>
      <c r="AN240" s="344"/>
      <c r="AO240" s="319" t="e">
        <f>#REF!</f>
        <v>#REF!</v>
      </c>
      <c r="AP240" s="319" t="e">
        <f>#REF!</f>
        <v>#REF!</v>
      </c>
      <c r="AQ240" s="319" t="e">
        <f>#REF!</f>
        <v>#REF!</v>
      </c>
      <c r="AR240" s="319" t="e">
        <f>#REF!</f>
        <v>#REF!</v>
      </c>
      <c r="AS240" s="319" t="e">
        <f>#REF!</f>
        <v>#REF!</v>
      </c>
      <c r="AT240" s="319" t="e">
        <f>#REF!</f>
        <v>#REF!</v>
      </c>
      <c r="AU240" s="319"/>
      <c r="AV240" s="319"/>
      <c r="AW240" s="308"/>
      <c r="AX240" s="319"/>
      <c r="AY240" s="308"/>
      <c r="AZ240" s="308"/>
      <c r="BA240" s="308"/>
      <c r="BB240" s="319"/>
      <c r="BC240" s="319"/>
    </row>
    <row r="241" spans="1:55" s="280" customFormat="1" ht="21" hidden="1" customHeight="1" x14ac:dyDescent="0.25">
      <c r="A241" s="356" t="str">
        <f>A572</f>
        <v>III.2</v>
      </c>
      <c r="B241" s="319" t="str">
        <f t="shared" ref="B241:AL241" si="134">B572</f>
        <v>Cứng hóa đường giao thông đến trung tâm xã</v>
      </c>
      <c r="C241" s="319">
        <f t="shared" si="134"/>
        <v>0</v>
      </c>
      <c r="D241" s="344">
        <f t="shared" si="134"/>
        <v>30000</v>
      </c>
      <c r="E241" s="344">
        <f t="shared" si="134"/>
        <v>26594.400000000001</v>
      </c>
      <c r="F241" s="344">
        <f t="shared" si="134"/>
        <v>0</v>
      </c>
      <c r="G241" s="344">
        <f t="shared" si="134"/>
        <v>0</v>
      </c>
      <c r="H241" s="344">
        <f t="shared" si="134"/>
        <v>26594.400000000001</v>
      </c>
      <c r="I241" s="344">
        <f t="shared" si="134"/>
        <v>26594.400000000001</v>
      </c>
      <c r="J241" s="344">
        <f t="shared" si="134"/>
        <v>0</v>
      </c>
      <c r="K241" s="344">
        <f t="shared" si="134"/>
        <v>26594.400000000001</v>
      </c>
      <c r="L241" s="344">
        <f t="shared" si="134"/>
        <v>26594.400000000001</v>
      </c>
      <c r="M241" s="344">
        <f t="shared" si="134"/>
        <v>0</v>
      </c>
      <c r="N241" s="344">
        <f t="shared" si="134"/>
        <v>0</v>
      </c>
      <c r="O241" s="344">
        <f t="shared" si="134"/>
        <v>0</v>
      </c>
      <c r="P241" s="344">
        <f t="shared" si="134"/>
        <v>0</v>
      </c>
      <c r="Q241" s="344">
        <f t="shared" si="134"/>
        <v>18616</v>
      </c>
      <c r="R241" s="344"/>
      <c r="S241" s="344"/>
      <c r="T241" s="344">
        <f t="shared" si="134"/>
        <v>0</v>
      </c>
      <c r="U241" s="344"/>
      <c r="V241" s="344"/>
      <c r="W241" s="344" t="e">
        <f t="shared" si="134"/>
        <v>#REF!</v>
      </c>
      <c r="X241" s="344"/>
      <c r="Y241" s="344"/>
      <c r="Z241" s="344" t="e">
        <f t="shared" si="134"/>
        <v>#REF!</v>
      </c>
      <c r="AA241" s="344"/>
      <c r="AB241" s="344"/>
      <c r="AC241" s="344" t="e">
        <f t="shared" si="134"/>
        <v>#REF!</v>
      </c>
      <c r="AD241" s="344"/>
      <c r="AE241" s="344"/>
      <c r="AF241" s="344" t="e">
        <f t="shared" si="134"/>
        <v>#REF!</v>
      </c>
      <c r="AG241" s="344"/>
      <c r="AH241" s="344"/>
      <c r="AI241" s="344" t="e">
        <f t="shared" si="134"/>
        <v>#REF!</v>
      </c>
      <c r="AJ241" s="344"/>
      <c r="AK241" s="344"/>
      <c r="AL241" s="344" t="e">
        <f t="shared" si="134"/>
        <v>#REF!</v>
      </c>
      <c r="AM241" s="344"/>
      <c r="AN241" s="344"/>
      <c r="AO241" s="319"/>
      <c r="AP241" s="319"/>
      <c r="AQ241" s="319"/>
      <c r="AR241" s="319"/>
      <c r="AS241" s="319"/>
      <c r="AT241" s="319"/>
      <c r="AU241" s="319"/>
      <c r="AV241" s="319"/>
      <c r="AW241" s="308"/>
      <c r="AX241" s="319"/>
      <c r="AY241" s="308"/>
      <c r="AZ241" s="308"/>
      <c r="BA241" s="308"/>
      <c r="BB241" s="319"/>
      <c r="BC241" s="319"/>
    </row>
    <row r="242" spans="1:55" s="280" customFormat="1" ht="39.75" hidden="1" customHeight="1" x14ac:dyDescent="0.25">
      <c r="A242" s="356" t="str">
        <f>A573</f>
        <v>a)</v>
      </c>
      <c r="B242" s="319" t="str">
        <f t="shared" ref="B242:AL242" si="135">B573</f>
        <v>Các xã, thôn thực hiện theo Quyết định số 652/QĐ-TTg ngày 28/5/2022</v>
      </c>
      <c r="C242" s="319">
        <f t="shared" si="135"/>
        <v>0</v>
      </c>
      <c r="D242" s="344">
        <f t="shared" si="135"/>
        <v>10000</v>
      </c>
      <c r="E242" s="344">
        <f t="shared" si="135"/>
        <v>10000</v>
      </c>
      <c r="F242" s="344">
        <f t="shared" si="135"/>
        <v>0</v>
      </c>
      <c r="G242" s="344">
        <f t="shared" si="135"/>
        <v>0</v>
      </c>
      <c r="H242" s="344">
        <f t="shared" si="135"/>
        <v>10000</v>
      </c>
      <c r="I242" s="344">
        <f t="shared" si="135"/>
        <v>10000</v>
      </c>
      <c r="J242" s="344">
        <f t="shared" si="135"/>
        <v>0</v>
      </c>
      <c r="K242" s="344">
        <f t="shared" si="135"/>
        <v>10000</v>
      </c>
      <c r="L242" s="344">
        <f t="shared" si="135"/>
        <v>10000</v>
      </c>
      <c r="M242" s="344">
        <f t="shared" si="135"/>
        <v>0</v>
      </c>
      <c r="N242" s="344">
        <f t="shared" si="135"/>
        <v>0</v>
      </c>
      <c r="O242" s="344">
        <f t="shared" si="135"/>
        <v>0</v>
      </c>
      <c r="P242" s="344">
        <f t="shared" si="135"/>
        <v>0</v>
      </c>
      <c r="Q242" s="344">
        <f t="shared" si="135"/>
        <v>7000</v>
      </c>
      <c r="R242" s="344"/>
      <c r="S242" s="344"/>
      <c r="T242" s="344">
        <f t="shared" si="135"/>
        <v>0</v>
      </c>
      <c r="U242" s="344"/>
      <c r="V242" s="344"/>
      <c r="W242" s="344" t="e">
        <f t="shared" si="135"/>
        <v>#REF!</v>
      </c>
      <c r="X242" s="344"/>
      <c r="Y242" s="344"/>
      <c r="Z242" s="344" t="e">
        <f t="shared" si="135"/>
        <v>#REF!</v>
      </c>
      <c r="AA242" s="344"/>
      <c r="AB242" s="344"/>
      <c r="AC242" s="344" t="e">
        <f t="shared" si="135"/>
        <v>#REF!</v>
      </c>
      <c r="AD242" s="344"/>
      <c r="AE242" s="344"/>
      <c r="AF242" s="344" t="e">
        <f t="shared" si="135"/>
        <v>#REF!</v>
      </c>
      <c r="AG242" s="344"/>
      <c r="AH242" s="344"/>
      <c r="AI242" s="344" t="e">
        <f t="shared" si="135"/>
        <v>#REF!</v>
      </c>
      <c r="AJ242" s="344"/>
      <c r="AK242" s="344"/>
      <c r="AL242" s="344" t="e">
        <f t="shared" si="135"/>
        <v>#REF!</v>
      </c>
      <c r="AM242" s="344"/>
      <c r="AN242" s="344"/>
      <c r="AO242" s="344"/>
      <c r="AP242" s="344"/>
      <c r="AQ242" s="344"/>
      <c r="AR242" s="344"/>
      <c r="AS242" s="344"/>
      <c r="AT242" s="344"/>
      <c r="AU242" s="319"/>
      <c r="AV242" s="319"/>
      <c r="AW242" s="308"/>
      <c r="AX242" s="319"/>
      <c r="AY242" s="308"/>
      <c r="AZ242" s="308"/>
      <c r="BA242" s="308"/>
      <c r="BB242" s="319"/>
      <c r="BC242" s="319"/>
    </row>
    <row r="243" spans="1:55" s="280" customFormat="1" ht="21" hidden="1" customHeight="1" x14ac:dyDescent="0.25">
      <c r="A243" s="356" t="str">
        <f>A574</f>
        <v>*</v>
      </c>
      <c r="B243" s="319" t="str">
        <f t="shared" ref="B243:AT243" si="136">B574</f>
        <v>Xã Búng Lao</v>
      </c>
      <c r="C243" s="319">
        <f t="shared" si="136"/>
        <v>0</v>
      </c>
      <c r="D243" s="344">
        <f t="shared" si="136"/>
        <v>10000</v>
      </c>
      <c r="E243" s="344">
        <f t="shared" si="136"/>
        <v>10000</v>
      </c>
      <c r="F243" s="344">
        <f t="shared" si="136"/>
        <v>0</v>
      </c>
      <c r="G243" s="344">
        <f t="shared" si="136"/>
        <v>0</v>
      </c>
      <c r="H243" s="344">
        <f t="shared" si="136"/>
        <v>10000</v>
      </c>
      <c r="I243" s="344">
        <f t="shared" si="136"/>
        <v>10000</v>
      </c>
      <c r="J243" s="344">
        <f t="shared" si="136"/>
        <v>0</v>
      </c>
      <c r="K243" s="344">
        <f t="shared" si="136"/>
        <v>10000</v>
      </c>
      <c r="L243" s="344">
        <f t="shared" si="136"/>
        <v>10000</v>
      </c>
      <c r="M243" s="344">
        <f t="shared" si="136"/>
        <v>0</v>
      </c>
      <c r="N243" s="344">
        <f t="shared" si="136"/>
        <v>0</v>
      </c>
      <c r="O243" s="344">
        <f t="shared" si="136"/>
        <v>0</v>
      </c>
      <c r="P243" s="344">
        <f t="shared" si="136"/>
        <v>0</v>
      </c>
      <c r="Q243" s="344">
        <f t="shared" si="136"/>
        <v>7000</v>
      </c>
      <c r="R243" s="344"/>
      <c r="S243" s="344"/>
      <c r="T243" s="344">
        <f t="shared" si="136"/>
        <v>0</v>
      </c>
      <c r="U243" s="344"/>
      <c r="V243" s="344"/>
      <c r="W243" s="344">
        <f t="shared" si="136"/>
        <v>3000</v>
      </c>
      <c r="X243" s="344"/>
      <c r="Y243" s="344"/>
      <c r="Z243" s="344">
        <f t="shared" si="136"/>
        <v>0</v>
      </c>
      <c r="AA243" s="344"/>
      <c r="AB243" s="344"/>
      <c r="AC243" s="344">
        <f t="shared" si="136"/>
        <v>0</v>
      </c>
      <c r="AD243" s="344"/>
      <c r="AE243" s="344"/>
      <c r="AF243" s="344">
        <f t="shared" si="136"/>
        <v>0</v>
      </c>
      <c r="AG243" s="344"/>
      <c r="AH243" s="344"/>
      <c r="AI243" s="344">
        <f t="shared" si="136"/>
        <v>0</v>
      </c>
      <c r="AJ243" s="344"/>
      <c r="AK243" s="344"/>
      <c r="AL243" s="344">
        <f t="shared" si="136"/>
        <v>0</v>
      </c>
      <c r="AM243" s="344"/>
      <c r="AN243" s="344"/>
      <c r="AO243" s="319">
        <f t="shared" si="136"/>
        <v>0</v>
      </c>
      <c r="AP243" s="319">
        <f t="shared" si="136"/>
        <v>0</v>
      </c>
      <c r="AQ243" s="319">
        <f t="shared" si="136"/>
        <v>0</v>
      </c>
      <c r="AR243" s="319">
        <f t="shared" si="136"/>
        <v>0</v>
      </c>
      <c r="AS243" s="319">
        <f t="shared" si="136"/>
        <v>0</v>
      </c>
      <c r="AT243" s="319">
        <f t="shared" si="136"/>
        <v>0</v>
      </c>
      <c r="AU243" s="319"/>
      <c r="AV243" s="319"/>
      <c r="AW243" s="308"/>
      <c r="AX243" s="319"/>
      <c r="AY243" s="308"/>
      <c r="AZ243" s="308"/>
      <c r="BA243" s="308"/>
      <c r="BB243" s="319"/>
      <c r="BC243" s="319"/>
    </row>
    <row r="244" spans="1:55" s="280" customFormat="1" ht="21" hidden="1" customHeight="1" x14ac:dyDescent="0.25">
      <c r="A244" s="356" t="e">
        <f>#REF!</f>
        <v>#REF!</v>
      </c>
      <c r="B244" s="319" t="e">
        <f>#REF!</f>
        <v>#REF!</v>
      </c>
      <c r="C244" s="319" t="e">
        <f>#REF!</f>
        <v>#REF!</v>
      </c>
      <c r="D244" s="344" t="e">
        <f>#REF!</f>
        <v>#REF!</v>
      </c>
      <c r="E244" s="344" t="e">
        <f>#REF!</f>
        <v>#REF!</v>
      </c>
      <c r="F244" s="344" t="e">
        <f>#REF!</f>
        <v>#REF!</v>
      </c>
      <c r="G244" s="344" t="e">
        <f>#REF!</f>
        <v>#REF!</v>
      </c>
      <c r="H244" s="344" t="e">
        <f>#REF!</f>
        <v>#REF!</v>
      </c>
      <c r="I244" s="344" t="e">
        <f>#REF!</f>
        <v>#REF!</v>
      </c>
      <c r="J244" s="344" t="e">
        <f>#REF!</f>
        <v>#REF!</v>
      </c>
      <c r="K244" s="344" t="e">
        <f>#REF!</f>
        <v>#REF!</v>
      </c>
      <c r="L244" s="344" t="e">
        <f>#REF!</f>
        <v>#REF!</v>
      </c>
      <c r="M244" s="344" t="e">
        <f>#REF!</f>
        <v>#REF!</v>
      </c>
      <c r="N244" s="344" t="e">
        <f>#REF!</f>
        <v>#REF!</v>
      </c>
      <c r="O244" s="344" t="e">
        <f>#REF!</f>
        <v>#REF!</v>
      </c>
      <c r="P244" s="344" t="e">
        <f>#REF!</f>
        <v>#REF!</v>
      </c>
      <c r="Q244" s="344" t="e">
        <f>#REF!</f>
        <v>#REF!</v>
      </c>
      <c r="R244" s="344"/>
      <c r="S244" s="344"/>
      <c r="T244" s="344" t="e">
        <f>#REF!</f>
        <v>#REF!</v>
      </c>
      <c r="U244" s="344"/>
      <c r="V244" s="344"/>
      <c r="W244" s="344" t="e">
        <f>#REF!</f>
        <v>#REF!</v>
      </c>
      <c r="X244" s="344"/>
      <c r="Y244" s="344"/>
      <c r="Z244" s="344" t="e">
        <f>#REF!</f>
        <v>#REF!</v>
      </c>
      <c r="AA244" s="344"/>
      <c r="AB244" s="344"/>
      <c r="AC244" s="344" t="e">
        <f>#REF!</f>
        <v>#REF!</v>
      </c>
      <c r="AD244" s="344"/>
      <c r="AE244" s="344"/>
      <c r="AF244" s="344" t="e">
        <f>#REF!</f>
        <v>#REF!</v>
      </c>
      <c r="AG244" s="344"/>
      <c r="AH244" s="344"/>
      <c r="AI244" s="344" t="e">
        <f>#REF!</f>
        <v>#REF!</v>
      </c>
      <c r="AJ244" s="344"/>
      <c r="AK244" s="344"/>
      <c r="AL244" s="344" t="e">
        <f>#REF!</f>
        <v>#REF!</v>
      </c>
      <c r="AM244" s="344"/>
      <c r="AN244" s="344"/>
      <c r="AO244" s="344"/>
      <c r="AP244" s="344"/>
      <c r="AQ244" s="344"/>
      <c r="AR244" s="344"/>
      <c r="AS244" s="344"/>
      <c r="AT244" s="344"/>
      <c r="AU244" s="319"/>
      <c r="AV244" s="319"/>
      <c r="AW244" s="308"/>
      <c r="AX244" s="319"/>
      <c r="AY244" s="308"/>
      <c r="AZ244" s="308"/>
      <c r="BA244" s="308"/>
      <c r="BB244" s="319"/>
      <c r="BC244" s="319"/>
    </row>
    <row r="245" spans="1:55" s="280" customFormat="1" ht="21" hidden="1" customHeight="1" x14ac:dyDescent="0.25">
      <c r="A245" s="356" t="str">
        <f>A576</f>
        <v>b)</v>
      </c>
      <c r="B245" s="319" t="str">
        <f t="shared" ref="B245:AL245" si="137">B576</f>
        <v>Các xã còn lại</v>
      </c>
      <c r="C245" s="319">
        <f t="shared" si="137"/>
        <v>0</v>
      </c>
      <c r="D245" s="344">
        <f t="shared" si="137"/>
        <v>20000</v>
      </c>
      <c r="E245" s="344">
        <f t="shared" si="137"/>
        <v>16594.400000000001</v>
      </c>
      <c r="F245" s="344">
        <f t="shared" si="137"/>
        <v>0</v>
      </c>
      <c r="G245" s="344">
        <f t="shared" si="137"/>
        <v>0</v>
      </c>
      <c r="H245" s="344">
        <f t="shared" si="137"/>
        <v>16594.400000000001</v>
      </c>
      <c r="I245" s="344">
        <f t="shared" si="137"/>
        <v>16594.400000000001</v>
      </c>
      <c r="J245" s="344">
        <f t="shared" si="137"/>
        <v>0</v>
      </c>
      <c r="K245" s="344">
        <f t="shared" si="137"/>
        <v>16594.400000000001</v>
      </c>
      <c r="L245" s="344">
        <f t="shared" si="137"/>
        <v>16594.400000000001</v>
      </c>
      <c r="M245" s="344">
        <f t="shared" si="137"/>
        <v>0</v>
      </c>
      <c r="N245" s="344">
        <f t="shared" si="137"/>
        <v>0</v>
      </c>
      <c r="O245" s="344">
        <f t="shared" si="137"/>
        <v>0</v>
      </c>
      <c r="P245" s="344">
        <f t="shared" si="137"/>
        <v>0</v>
      </c>
      <c r="Q245" s="344">
        <f t="shared" si="137"/>
        <v>11616</v>
      </c>
      <c r="R245" s="344"/>
      <c r="S245" s="344"/>
      <c r="T245" s="344">
        <f t="shared" si="137"/>
        <v>0</v>
      </c>
      <c r="U245" s="344"/>
      <c r="V245" s="344"/>
      <c r="W245" s="344">
        <f t="shared" si="137"/>
        <v>4978.4000000000015</v>
      </c>
      <c r="X245" s="344"/>
      <c r="Y245" s="344"/>
      <c r="Z245" s="344">
        <f t="shared" si="137"/>
        <v>0</v>
      </c>
      <c r="AA245" s="344"/>
      <c r="AB245" s="344"/>
      <c r="AC245" s="344">
        <f t="shared" si="137"/>
        <v>0</v>
      </c>
      <c r="AD245" s="344"/>
      <c r="AE245" s="344"/>
      <c r="AF245" s="344">
        <f t="shared" si="137"/>
        <v>0</v>
      </c>
      <c r="AG245" s="344"/>
      <c r="AH245" s="344"/>
      <c r="AI245" s="344">
        <f t="shared" si="137"/>
        <v>0</v>
      </c>
      <c r="AJ245" s="344"/>
      <c r="AK245" s="344"/>
      <c r="AL245" s="344">
        <f t="shared" si="137"/>
        <v>0</v>
      </c>
      <c r="AM245" s="344"/>
      <c r="AN245" s="344"/>
      <c r="AO245" s="344"/>
      <c r="AP245" s="344"/>
      <c r="AQ245" s="344"/>
      <c r="AR245" s="344"/>
      <c r="AS245" s="344"/>
      <c r="AT245" s="344"/>
      <c r="AU245" s="319"/>
      <c r="AV245" s="319"/>
      <c r="AW245" s="308"/>
      <c r="AX245" s="319"/>
      <c r="AY245" s="308"/>
      <c r="AZ245" s="308"/>
      <c r="BA245" s="308"/>
      <c r="BB245" s="319"/>
      <c r="BC245" s="319"/>
    </row>
    <row r="246" spans="1:55" s="280" customFormat="1" ht="32.25" hidden="1" customHeight="1" x14ac:dyDescent="0.25">
      <c r="A246" s="356" t="e">
        <f>#REF!</f>
        <v>#REF!</v>
      </c>
      <c r="B246" s="319" t="e">
        <f>#REF!</f>
        <v>#REF!</v>
      </c>
      <c r="C246" s="319" t="e">
        <f>#REF!</f>
        <v>#REF!</v>
      </c>
      <c r="D246" s="344" t="e">
        <f>#REF!</f>
        <v>#REF!</v>
      </c>
      <c r="E246" s="344" t="e">
        <f>#REF!</f>
        <v>#REF!</v>
      </c>
      <c r="F246" s="344" t="e">
        <f>#REF!</f>
        <v>#REF!</v>
      </c>
      <c r="G246" s="344" t="e">
        <f>#REF!</f>
        <v>#REF!</v>
      </c>
      <c r="H246" s="344" t="e">
        <f>#REF!</f>
        <v>#REF!</v>
      </c>
      <c r="I246" s="344" t="e">
        <f>#REF!</f>
        <v>#REF!</v>
      </c>
      <c r="J246" s="344" t="e">
        <f>#REF!</f>
        <v>#REF!</v>
      </c>
      <c r="K246" s="344" t="e">
        <f>#REF!</f>
        <v>#REF!</v>
      </c>
      <c r="L246" s="344" t="e">
        <f>#REF!</f>
        <v>#REF!</v>
      </c>
      <c r="M246" s="344" t="e">
        <f>#REF!</f>
        <v>#REF!</v>
      </c>
      <c r="N246" s="344" t="e">
        <f>#REF!</f>
        <v>#REF!</v>
      </c>
      <c r="O246" s="344" t="e">
        <f>#REF!</f>
        <v>#REF!</v>
      </c>
      <c r="P246" s="344" t="e">
        <f>#REF!</f>
        <v>#REF!</v>
      </c>
      <c r="Q246" s="344" t="e">
        <f>#REF!</f>
        <v>#REF!</v>
      </c>
      <c r="R246" s="344"/>
      <c r="S246" s="344"/>
      <c r="T246" s="344" t="e">
        <f>#REF!</f>
        <v>#REF!</v>
      </c>
      <c r="U246" s="344"/>
      <c r="V246" s="344"/>
      <c r="W246" s="344" t="e">
        <f>#REF!</f>
        <v>#REF!</v>
      </c>
      <c r="X246" s="344"/>
      <c r="Y246" s="344"/>
      <c r="Z246" s="344" t="e">
        <f>#REF!</f>
        <v>#REF!</v>
      </c>
      <c r="AA246" s="344"/>
      <c r="AB246" s="344"/>
      <c r="AC246" s="344" t="e">
        <f>#REF!</f>
        <v>#REF!</v>
      </c>
      <c r="AD246" s="344"/>
      <c r="AE246" s="344"/>
      <c r="AF246" s="344" t="e">
        <f>#REF!</f>
        <v>#REF!</v>
      </c>
      <c r="AG246" s="344"/>
      <c r="AH246" s="344"/>
      <c r="AI246" s="344" t="e">
        <f>#REF!</f>
        <v>#REF!</v>
      </c>
      <c r="AJ246" s="344"/>
      <c r="AK246" s="344"/>
      <c r="AL246" s="344" t="e">
        <f>#REF!</f>
        <v>#REF!</v>
      </c>
      <c r="AM246" s="344"/>
      <c r="AN246" s="344"/>
      <c r="AO246" s="319" t="e">
        <f>#REF!</f>
        <v>#REF!</v>
      </c>
      <c r="AP246" s="319" t="e">
        <f>#REF!</f>
        <v>#REF!</v>
      </c>
      <c r="AQ246" s="319" t="e">
        <f>#REF!</f>
        <v>#REF!</v>
      </c>
      <c r="AR246" s="319" t="e">
        <f>#REF!</f>
        <v>#REF!</v>
      </c>
      <c r="AS246" s="319" t="e">
        <f>#REF!</f>
        <v>#REF!</v>
      </c>
      <c r="AT246" s="319" t="e">
        <f>#REF!</f>
        <v>#REF!</v>
      </c>
      <c r="AU246" s="319"/>
      <c r="AV246" s="319"/>
      <c r="AW246" s="308"/>
      <c r="AX246" s="319"/>
      <c r="AY246" s="308"/>
      <c r="AZ246" s="308"/>
      <c r="BA246" s="308"/>
      <c r="BB246" s="319"/>
      <c r="BC246" s="319"/>
    </row>
    <row r="247" spans="1:55" s="280" customFormat="1" ht="39.75" hidden="1" customHeight="1" x14ac:dyDescent="0.25">
      <c r="A247" s="356" t="e">
        <f>#REF!</f>
        <v>#REF!</v>
      </c>
      <c r="B247" s="319" t="e">
        <f>#REF!</f>
        <v>#REF!</v>
      </c>
      <c r="C247" s="319" t="e">
        <f>#REF!</f>
        <v>#REF!</v>
      </c>
      <c r="D247" s="344" t="e">
        <f>#REF!</f>
        <v>#REF!</v>
      </c>
      <c r="E247" s="344" t="e">
        <f>#REF!</f>
        <v>#REF!</v>
      </c>
      <c r="F247" s="344" t="e">
        <f>#REF!</f>
        <v>#REF!</v>
      </c>
      <c r="G247" s="344" t="e">
        <f>#REF!</f>
        <v>#REF!</v>
      </c>
      <c r="H247" s="344" t="e">
        <f>#REF!</f>
        <v>#REF!</v>
      </c>
      <c r="I247" s="344" t="e">
        <f>#REF!</f>
        <v>#REF!</v>
      </c>
      <c r="J247" s="344" t="e">
        <f>#REF!</f>
        <v>#REF!</v>
      </c>
      <c r="K247" s="344" t="e">
        <f>#REF!</f>
        <v>#REF!</v>
      </c>
      <c r="L247" s="344" t="e">
        <f>#REF!</f>
        <v>#REF!</v>
      </c>
      <c r="M247" s="344" t="e">
        <f>#REF!</f>
        <v>#REF!</v>
      </c>
      <c r="N247" s="344" t="e">
        <f>#REF!</f>
        <v>#REF!</v>
      </c>
      <c r="O247" s="344" t="e">
        <f>#REF!</f>
        <v>#REF!</v>
      </c>
      <c r="P247" s="344" t="e">
        <f>#REF!</f>
        <v>#REF!</v>
      </c>
      <c r="Q247" s="344" t="e">
        <f>#REF!</f>
        <v>#REF!</v>
      </c>
      <c r="R247" s="344"/>
      <c r="S247" s="344"/>
      <c r="T247" s="344" t="e">
        <f>#REF!</f>
        <v>#REF!</v>
      </c>
      <c r="U247" s="344"/>
      <c r="V247" s="344"/>
      <c r="W247" s="344" t="e">
        <f>#REF!</f>
        <v>#REF!</v>
      </c>
      <c r="X247" s="344"/>
      <c r="Y247" s="344"/>
      <c r="Z247" s="344" t="e">
        <f>#REF!</f>
        <v>#REF!</v>
      </c>
      <c r="AA247" s="344"/>
      <c r="AB247" s="344"/>
      <c r="AC247" s="344" t="e">
        <f>#REF!</f>
        <v>#REF!</v>
      </c>
      <c r="AD247" s="344"/>
      <c r="AE247" s="344"/>
      <c r="AF247" s="344" t="e">
        <f>#REF!</f>
        <v>#REF!</v>
      </c>
      <c r="AG247" s="344"/>
      <c r="AH247" s="344"/>
      <c r="AI247" s="344" t="e">
        <f>#REF!</f>
        <v>#REF!</v>
      </c>
      <c r="AJ247" s="344"/>
      <c r="AK247" s="344"/>
      <c r="AL247" s="344" t="e">
        <f>#REF!</f>
        <v>#REF!</v>
      </c>
      <c r="AM247" s="344"/>
      <c r="AN247" s="344"/>
      <c r="AO247" s="344"/>
      <c r="AP247" s="344"/>
      <c r="AQ247" s="344"/>
      <c r="AR247" s="344"/>
      <c r="AS247" s="344"/>
      <c r="AT247" s="344"/>
      <c r="AU247" s="319"/>
      <c r="AV247" s="319"/>
      <c r="AW247" s="308"/>
      <c r="AX247" s="319"/>
      <c r="AY247" s="308"/>
      <c r="AZ247" s="308"/>
      <c r="BA247" s="308"/>
      <c r="BB247" s="319"/>
      <c r="BC247" s="319"/>
    </row>
    <row r="248" spans="1:55" s="280" customFormat="1" ht="21" hidden="1" customHeight="1" x14ac:dyDescent="0.25">
      <c r="A248" s="356" t="e">
        <f>#REF!</f>
        <v>#REF!</v>
      </c>
      <c r="B248" s="319" t="e">
        <f>#REF!</f>
        <v>#REF!</v>
      </c>
      <c r="C248" s="319" t="e">
        <f>#REF!</f>
        <v>#REF!</v>
      </c>
      <c r="D248" s="344" t="e">
        <f>#REF!</f>
        <v>#REF!</v>
      </c>
      <c r="E248" s="344" t="e">
        <f>#REF!</f>
        <v>#REF!</v>
      </c>
      <c r="F248" s="344" t="e">
        <f>#REF!</f>
        <v>#REF!</v>
      </c>
      <c r="G248" s="344" t="e">
        <f>#REF!</f>
        <v>#REF!</v>
      </c>
      <c r="H248" s="344" t="e">
        <f>#REF!</f>
        <v>#REF!</v>
      </c>
      <c r="I248" s="344" t="e">
        <f>#REF!</f>
        <v>#REF!</v>
      </c>
      <c r="J248" s="344" t="e">
        <f>#REF!</f>
        <v>#REF!</v>
      </c>
      <c r="K248" s="344" t="e">
        <f>#REF!</f>
        <v>#REF!</v>
      </c>
      <c r="L248" s="344" t="e">
        <f>#REF!</f>
        <v>#REF!</v>
      </c>
      <c r="M248" s="344" t="e">
        <f>#REF!</f>
        <v>#REF!</v>
      </c>
      <c r="N248" s="344" t="e">
        <f>#REF!</f>
        <v>#REF!</v>
      </c>
      <c r="O248" s="344" t="e">
        <f>#REF!</f>
        <v>#REF!</v>
      </c>
      <c r="P248" s="344" t="e">
        <f>#REF!</f>
        <v>#REF!</v>
      </c>
      <c r="Q248" s="344" t="e">
        <f>#REF!</f>
        <v>#REF!</v>
      </c>
      <c r="R248" s="344"/>
      <c r="S248" s="344"/>
      <c r="T248" s="344" t="e">
        <f>#REF!</f>
        <v>#REF!</v>
      </c>
      <c r="U248" s="344"/>
      <c r="V248" s="344"/>
      <c r="W248" s="344" t="e">
        <f>#REF!</f>
        <v>#REF!</v>
      </c>
      <c r="X248" s="344"/>
      <c r="Y248" s="344"/>
      <c r="Z248" s="344" t="e">
        <f>#REF!</f>
        <v>#REF!</v>
      </c>
      <c r="AA248" s="344"/>
      <c r="AB248" s="344"/>
      <c r="AC248" s="344" t="e">
        <f>#REF!</f>
        <v>#REF!</v>
      </c>
      <c r="AD248" s="344"/>
      <c r="AE248" s="344"/>
      <c r="AF248" s="344" t="e">
        <f>#REF!</f>
        <v>#REF!</v>
      </c>
      <c r="AG248" s="344"/>
      <c r="AH248" s="344"/>
      <c r="AI248" s="344" t="e">
        <f>#REF!</f>
        <v>#REF!</v>
      </c>
      <c r="AJ248" s="344"/>
      <c r="AK248" s="344"/>
      <c r="AL248" s="344" t="e">
        <f>#REF!</f>
        <v>#REF!</v>
      </c>
      <c r="AM248" s="344"/>
      <c r="AN248" s="344"/>
      <c r="AO248" s="344"/>
      <c r="AP248" s="344"/>
      <c r="AQ248" s="344"/>
      <c r="AR248" s="344"/>
      <c r="AS248" s="344"/>
      <c r="AT248" s="344"/>
      <c r="AU248" s="319"/>
      <c r="AV248" s="319"/>
      <c r="AW248" s="308"/>
      <c r="AX248" s="319"/>
      <c r="AY248" s="308"/>
      <c r="AZ248" s="308"/>
      <c r="BA248" s="308"/>
      <c r="BB248" s="319"/>
      <c r="BC248" s="319"/>
    </row>
    <row r="249" spans="1:55" s="280" customFormat="1" ht="21" hidden="1" customHeight="1" x14ac:dyDescent="0.25">
      <c r="A249" s="356" t="e">
        <f>#REF!</f>
        <v>#REF!</v>
      </c>
      <c r="B249" s="319" t="e">
        <f>#REF!</f>
        <v>#REF!</v>
      </c>
      <c r="C249" s="319" t="e">
        <f>#REF!</f>
        <v>#REF!</v>
      </c>
      <c r="D249" s="344" t="e">
        <f>#REF!</f>
        <v>#REF!</v>
      </c>
      <c r="E249" s="344" t="e">
        <f>#REF!</f>
        <v>#REF!</v>
      </c>
      <c r="F249" s="344" t="e">
        <f>#REF!</f>
        <v>#REF!</v>
      </c>
      <c r="G249" s="344" t="e">
        <f>#REF!</f>
        <v>#REF!</v>
      </c>
      <c r="H249" s="344" t="e">
        <f>#REF!</f>
        <v>#REF!</v>
      </c>
      <c r="I249" s="344" t="e">
        <f>#REF!</f>
        <v>#REF!</v>
      </c>
      <c r="J249" s="344" t="e">
        <f>#REF!</f>
        <v>#REF!</v>
      </c>
      <c r="K249" s="344" t="e">
        <f>#REF!</f>
        <v>#REF!</v>
      </c>
      <c r="L249" s="344" t="e">
        <f>#REF!</f>
        <v>#REF!</v>
      </c>
      <c r="M249" s="344" t="e">
        <f>#REF!</f>
        <v>#REF!</v>
      </c>
      <c r="N249" s="344" t="e">
        <f>#REF!</f>
        <v>#REF!</v>
      </c>
      <c r="O249" s="344" t="e">
        <f>#REF!</f>
        <v>#REF!</v>
      </c>
      <c r="P249" s="344" t="e">
        <f>#REF!</f>
        <v>#REF!</v>
      </c>
      <c r="Q249" s="344" t="e">
        <f>#REF!</f>
        <v>#REF!</v>
      </c>
      <c r="R249" s="344"/>
      <c r="S249" s="344"/>
      <c r="T249" s="344" t="e">
        <f>#REF!</f>
        <v>#REF!</v>
      </c>
      <c r="U249" s="344"/>
      <c r="V249" s="344"/>
      <c r="W249" s="344" t="e">
        <f>#REF!</f>
        <v>#REF!</v>
      </c>
      <c r="X249" s="344"/>
      <c r="Y249" s="344"/>
      <c r="Z249" s="344" t="e">
        <f>#REF!</f>
        <v>#REF!</v>
      </c>
      <c r="AA249" s="344"/>
      <c r="AB249" s="344"/>
      <c r="AC249" s="344" t="e">
        <f>#REF!</f>
        <v>#REF!</v>
      </c>
      <c r="AD249" s="344"/>
      <c r="AE249" s="344"/>
      <c r="AF249" s="344" t="e">
        <f>#REF!</f>
        <v>#REF!</v>
      </c>
      <c r="AG249" s="344"/>
      <c r="AH249" s="344"/>
      <c r="AI249" s="344" t="e">
        <f>#REF!</f>
        <v>#REF!</v>
      </c>
      <c r="AJ249" s="344"/>
      <c r="AK249" s="344"/>
      <c r="AL249" s="344" t="e">
        <f>#REF!</f>
        <v>#REF!</v>
      </c>
      <c r="AM249" s="344"/>
      <c r="AN249" s="344"/>
      <c r="AO249" s="344"/>
      <c r="AP249" s="344"/>
      <c r="AQ249" s="344"/>
      <c r="AR249" s="344"/>
      <c r="AS249" s="344"/>
      <c r="AT249" s="344"/>
      <c r="AU249" s="319"/>
      <c r="AV249" s="319"/>
      <c r="AW249" s="308"/>
      <c r="AX249" s="319"/>
      <c r="AY249" s="308"/>
      <c r="AZ249" s="308"/>
      <c r="BA249" s="308"/>
      <c r="BB249" s="319"/>
      <c r="BC249" s="319"/>
    </row>
    <row r="250" spans="1:55" s="280" customFormat="1" ht="21" hidden="1" customHeight="1" x14ac:dyDescent="0.25">
      <c r="A250" s="356" t="e">
        <f>#REF!</f>
        <v>#REF!</v>
      </c>
      <c r="B250" s="319" t="e">
        <f>#REF!</f>
        <v>#REF!</v>
      </c>
      <c r="C250" s="319" t="e">
        <f>#REF!</f>
        <v>#REF!</v>
      </c>
      <c r="D250" s="344" t="e">
        <f>#REF!</f>
        <v>#REF!</v>
      </c>
      <c r="E250" s="344" t="e">
        <f>#REF!</f>
        <v>#REF!</v>
      </c>
      <c r="F250" s="344" t="e">
        <f>#REF!</f>
        <v>#REF!</v>
      </c>
      <c r="G250" s="344" t="e">
        <f>#REF!</f>
        <v>#REF!</v>
      </c>
      <c r="H250" s="344" t="e">
        <f>#REF!</f>
        <v>#REF!</v>
      </c>
      <c r="I250" s="344" t="e">
        <f>#REF!</f>
        <v>#REF!</v>
      </c>
      <c r="J250" s="344" t="e">
        <f>#REF!</f>
        <v>#REF!</v>
      </c>
      <c r="K250" s="344" t="e">
        <f>#REF!</f>
        <v>#REF!</v>
      </c>
      <c r="L250" s="344" t="e">
        <f>#REF!</f>
        <v>#REF!</v>
      </c>
      <c r="M250" s="344" t="e">
        <f>#REF!</f>
        <v>#REF!</v>
      </c>
      <c r="N250" s="344" t="e">
        <f>#REF!</f>
        <v>#REF!</v>
      </c>
      <c r="O250" s="344" t="e">
        <f>#REF!</f>
        <v>#REF!</v>
      </c>
      <c r="P250" s="344" t="e">
        <f>#REF!</f>
        <v>#REF!</v>
      </c>
      <c r="Q250" s="344" t="e">
        <f>#REF!</f>
        <v>#REF!</v>
      </c>
      <c r="R250" s="344"/>
      <c r="S250" s="344"/>
      <c r="T250" s="344" t="e">
        <f>#REF!</f>
        <v>#REF!</v>
      </c>
      <c r="U250" s="344"/>
      <c r="V250" s="344"/>
      <c r="W250" s="344" t="e">
        <f>#REF!</f>
        <v>#REF!</v>
      </c>
      <c r="X250" s="344"/>
      <c r="Y250" s="344"/>
      <c r="Z250" s="344" t="e">
        <f>#REF!</f>
        <v>#REF!</v>
      </c>
      <c r="AA250" s="344"/>
      <c r="AB250" s="344"/>
      <c r="AC250" s="344" t="e">
        <f>#REF!</f>
        <v>#REF!</v>
      </c>
      <c r="AD250" s="344"/>
      <c r="AE250" s="344"/>
      <c r="AF250" s="344" t="e">
        <f>#REF!</f>
        <v>#REF!</v>
      </c>
      <c r="AG250" s="344"/>
      <c r="AH250" s="344"/>
      <c r="AI250" s="344" t="e">
        <f>#REF!</f>
        <v>#REF!</v>
      </c>
      <c r="AJ250" s="344"/>
      <c r="AK250" s="344"/>
      <c r="AL250" s="344" t="e">
        <f>#REF!</f>
        <v>#REF!</v>
      </c>
      <c r="AM250" s="344"/>
      <c r="AN250" s="344"/>
      <c r="AO250" s="344"/>
      <c r="AP250" s="344"/>
      <c r="AQ250" s="344"/>
      <c r="AR250" s="344"/>
      <c r="AS250" s="344"/>
      <c r="AT250" s="344"/>
      <c r="AU250" s="319"/>
      <c r="AV250" s="319"/>
      <c r="AW250" s="308"/>
      <c r="AX250" s="319"/>
      <c r="AY250" s="308"/>
      <c r="AZ250" s="308"/>
      <c r="BA250" s="308"/>
      <c r="BB250" s="319"/>
      <c r="BC250" s="319"/>
    </row>
    <row r="251" spans="1:55" s="280" customFormat="1" ht="21" hidden="1" customHeight="1" x14ac:dyDescent="0.25">
      <c r="A251" s="356" t="e">
        <f>#REF!</f>
        <v>#REF!</v>
      </c>
      <c r="B251" s="319" t="e">
        <f>#REF!</f>
        <v>#REF!</v>
      </c>
      <c r="C251" s="319" t="e">
        <f>#REF!</f>
        <v>#REF!</v>
      </c>
      <c r="D251" s="344" t="e">
        <f>#REF!</f>
        <v>#REF!</v>
      </c>
      <c r="E251" s="344" t="e">
        <f>#REF!</f>
        <v>#REF!</v>
      </c>
      <c r="F251" s="344" t="e">
        <f>#REF!</f>
        <v>#REF!</v>
      </c>
      <c r="G251" s="344" t="e">
        <f>#REF!</f>
        <v>#REF!</v>
      </c>
      <c r="H251" s="344" t="e">
        <f>#REF!</f>
        <v>#REF!</v>
      </c>
      <c r="I251" s="344" t="e">
        <f>#REF!</f>
        <v>#REF!</v>
      </c>
      <c r="J251" s="344" t="e">
        <f>#REF!</f>
        <v>#REF!</v>
      </c>
      <c r="K251" s="344" t="e">
        <f>#REF!</f>
        <v>#REF!</v>
      </c>
      <c r="L251" s="344" t="e">
        <f>#REF!</f>
        <v>#REF!</v>
      </c>
      <c r="M251" s="344" t="e">
        <f>#REF!</f>
        <v>#REF!</v>
      </c>
      <c r="N251" s="344" t="e">
        <f>#REF!</f>
        <v>#REF!</v>
      </c>
      <c r="O251" s="344" t="e">
        <f>#REF!</f>
        <v>#REF!</v>
      </c>
      <c r="P251" s="344" t="e">
        <f>#REF!</f>
        <v>#REF!</v>
      </c>
      <c r="Q251" s="344" t="e">
        <f>#REF!</f>
        <v>#REF!</v>
      </c>
      <c r="R251" s="344"/>
      <c r="S251" s="344"/>
      <c r="T251" s="344" t="e">
        <f>#REF!</f>
        <v>#REF!</v>
      </c>
      <c r="U251" s="344"/>
      <c r="V251" s="344"/>
      <c r="W251" s="344" t="e">
        <f>#REF!</f>
        <v>#REF!</v>
      </c>
      <c r="X251" s="344"/>
      <c r="Y251" s="344"/>
      <c r="Z251" s="344" t="e">
        <f>#REF!</f>
        <v>#REF!</v>
      </c>
      <c r="AA251" s="344"/>
      <c r="AB251" s="344"/>
      <c r="AC251" s="344" t="e">
        <f>#REF!</f>
        <v>#REF!</v>
      </c>
      <c r="AD251" s="344"/>
      <c r="AE251" s="344"/>
      <c r="AF251" s="344" t="e">
        <f>#REF!</f>
        <v>#REF!</v>
      </c>
      <c r="AG251" s="344"/>
      <c r="AH251" s="344"/>
      <c r="AI251" s="344" t="e">
        <f>#REF!</f>
        <v>#REF!</v>
      </c>
      <c r="AJ251" s="344"/>
      <c r="AK251" s="344"/>
      <c r="AL251" s="344" t="e">
        <f>#REF!</f>
        <v>#REF!</v>
      </c>
      <c r="AM251" s="344"/>
      <c r="AN251" s="344"/>
      <c r="AO251" s="319" t="e">
        <f>#REF!</f>
        <v>#REF!</v>
      </c>
      <c r="AP251" s="319" t="e">
        <f>#REF!</f>
        <v>#REF!</v>
      </c>
      <c r="AQ251" s="319" t="e">
        <f>#REF!</f>
        <v>#REF!</v>
      </c>
      <c r="AR251" s="319" t="e">
        <f>#REF!</f>
        <v>#REF!</v>
      </c>
      <c r="AS251" s="319" t="e">
        <f>#REF!</f>
        <v>#REF!</v>
      </c>
      <c r="AT251" s="319" t="e">
        <f>#REF!</f>
        <v>#REF!</v>
      </c>
      <c r="AU251" s="319"/>
      <c r="AV251" s="319"/>
      <c r="AW251" s="308"/>
      <c r="AX251" s="319"/>
      <c r="AY251" s="308"/>
      <c r="AZ251" s="308"/>
      <c r="BA251" s="308"/>
      <c r="BB251" s="319"/>
      <c r="BC251" s="319"/>
    </row>
    <row r="252" spans="1:55" s="280" customFormat="1" ht="66" hidden="1" customHeight="1" x14ac:dyDescent="0.25">
      <c r="A252" s="356" t="e">
        <f>#REF!</f>
        <v>#REF!</v>
      </c>
      <c r="B252" s="319" t="e">
        <f>#REF!</f>
        <v>#REF!</v>
      </c>
      <c r="C252" s="319" t="e">
        <f>#REF!</f>
        <v>#REF!</v>
      </c>
      <c r="D252" s="344" t="e">
        <f>#REF!</f>
        <v>#REF!</v>
      </c>
      <c r="E252" s="344" t="e">
        <f>#REF!</f>
        <v>#REF!</v>
      </c>
      <c r="F252" s="344" t="e">
        <f>#REF!</f>
        <v>#REF!</v>
      </c>
      <c r="G252" s="344" t="e">
        <f>#REF!</f>
        <v>#REF!</v>
      </c>
      <c r="H252" s="344" t="e">
        <f>#REF!</f>
        <v>#REF!</v>
      </c>
      <c r="I252" s="344" t="e">
        <f>#REF!</f>
        <v>#REF!</v>
      </c>
      <c r="J252" s="344" t="e">
        <f>#REF!</f>
        <v>#REF!</v>
      </c>
      <c r="K252" s="344" t="e">
        <f>#REF!</f>
        <v>#REF!</v>
      </c>
      <c r="L252" s="344" t="e">
        <f>#REF!</f>
        <v>#REF!</v>
      </c>
      <c r="M252" s="344" t="e">
        <f>#REF!</f>
        <v>#REF!</v>
      </c>
      <c r="N252" s="344" t="e">
        <f>#REF!</f>
        <v>#REF!</v>
      </c>
      <c r="O252" s="344" t="e">
        <f>#REF!</f>
        <v>#REF!</v>
      </c>
      <c r="P252" s="344" t="e">
        <f>#REF!</f>
        <v>#REF!</v>
      </c>
      <c r="Q252" s="344" t="e">
        <f>#REF!</f>
        <v>#REF!</v>
      </c>
      <c r="R252" s="344"/>
      <c r="S252" s="344"/>
      <c r="T252" s="344" t="e">
        <f>#REF!</f>
        <v>#REF!</v>
      </c>
      <c r="U252" s="344"/>
      <c r="V252" s="344"/>
      <c r="W252" s="344" t="e">
        <f>#REF!</f>
        <v>#REF!</v>
      </c>
      <c r="X252" s="344"/>
      <c r="Y252" s="344"/>
      <c r="Z252" s="344" t="e">
        <f>#REF!</f>
        <v>#REF!</v>
      </c>
      <c r="AA252" s="344"/>
      <c r="AB252" s="344"/>
      <c r="AC252" s="344" t="e">
        <f>#REF!</f>
        <v>#REF!</v>
      </c>
      <c r="AD252" s="344"/>
      <c r="AE252" s="344"/>
      <c r="AF252" s="344" t="e">
        <f>#REF!</f>
        <v>#REF!</v>
      </c>
      <c r="AG252" s="344"/>
      <c r="AH252" s="344"/>
      <c r="AI252" s="344" t="e">
        <f>#REF!</f>
        <v>#REF!</v>
      </c>
      <c r="AJ252" s="344"/>
      <c r="AK252" s="344"/>
      <c r="AL252" s="344" t="e">
        <f>#REF!</f>
        <v>#REF!</v>
      </c>
      <c r="AM252" s="344"/>
      <c r="AN252" s="344"/>
      <c r="AO252" s="319" t="e">
        <f>#REF!</f>
        <v>#REF!</v>
      </c>
      <c r="AP252" s="319" t="e">
        <f>#REF!</f>
        <v>#REF!</v>
      </c>
      <c r="AQ252" s="319" t="e">
        <f>#REF!</f>
        <v>#REF!</v>
      </c>
      <c r="AR252" s="319" t="e">
        <f>#REF!</f>
        <v>#REF!</v>
      </c>
      <c r="AS252" s="319" t="e">
        <f>#REF!</f>
        <v>#REF!</v>
      </c>
      <c r="AT252" s="319" t="e">
        <f>#REF!</f>
        <v>#REF!</v>
      </c>
      <c r="AU252" s="319"/>
      <c r="AV252" s="319"/>
      <c r="AW252" s="308"/>
      <c r="AX252" s="319"/>
      <c r="AY252" s="308"/>
      <c r="AZ252" s="308"/>
      <c r="BA252" s="308"/>
      <c r="BB252" s="319"/>
      <c r="BC252" s="319"/>
    </row>
    <row r="253" spans="1:55" s="279" customFormat="1" ht="21" hidden="1" customHeight="1" x14ac:dyDescent="0.25">
      <c r="A253" s="353" t="s">
        <v>71</v>
      </c>
      <c r="B253" s="349" t="str">
        <f>B579</f>
        <v>HUYỆN MƯỜNG NHÉ</v>
      </c>
      <c r="C253" s="349">
        <f t="shared" ref="C253:AT253" si="138">C579</f>
        <v>0</v>
      </c>
      <c r="D253" s="350">
        <f t="shared" si="138"/>
        <v>91056</v>
      </c>
      <c r="E253" s="350">
        <f t="shared" si="138"/>
        <v>91056</v>
      </c>
      <c r="F253" s="350">
        <f t="shared" si="138"/>
        <v>0</v>
      </c>
      <c r="G253" s="350">
        <f t="shared" si="138"/>
        <v>0</v>
      </c>
      <c r="H253" s="350">
        <f t="shared" si="138"/>
        <v>87844</v>
      </c>
      <c r="I253" s="350">
        <f t="shared" si="138"/>
        <v>87844</v>
      </c>
      <c r="J253" s="350">
        <f t="shared" si="138"/>
        <v>0</v>
      </c>
      <c r="K253" s="350">
        <f t="shared" si="138"/>
        <v>87844</v>
      </c>
      <c r="L253" s="350">
        <f t="shared" si="138"/>
        <v>87844</v>
      </c>
      <c r="M253" s="350">
        <f t="shared" si="138"/>
        <v>0</v>
      </c>
      <c r="N253" s="350">
        <f t="shared" si="138"/>
        <v>0</v>
      </c>
      <c r="O253" s="350">
        <f t="shared" si="138"/>
        <v>0</v>
      </c>
      <c r="P253" s="350">
        <f t="shared" si="138"/>
        <v>0</v>
      </c>
      <c r="Q253" s="350">
        <f t="shared" si="138"/>
        <v>52489.799999999996</v>
      </c>
      <c r="R253" s="350"/>
      <c r="S253" s="350"/>
      <c r="T253" s="350">
        <f t="shared" si="138"/>
        <v>0</v>
      </c>
      <c r="U253" s="350"/>
      <c r="V253" s="350"/>
      <c r="W253" s="350" t="e">
        <f t="shared" si="138"/>
        <v>#REF!</v>
      </c>
      <c r="X253" s="350"/>
      <c r="Y253" s="350"/>
      <c r="Z253" s="350" t="e">
        <f t="shared" si="138"/>
        <v>#REF!</v>
      </c>
      <c r="AA253" s="350"/>
      <c r="AB253" s="350"/>
      <c r="AC253" s="350" t="e">
        <f t="shared" si="138"/>
        <v>#REF!</v>
      </c>
      <c r="AD253" s="350"/>
      <c r="AE253" s="350"/>
      <c r="AF253" s="350" t="e">
        <f t="shared" si="138"/>
        <v>#REF!</v>
      </c>
      <c r="AG253" s="350"/>
      <c r="AH253" s="350"/>
      <c r="AI253" s="350" t="e">
        <f t="shared" si="138"/>
        <v>#REF!</v>
      </c>
      <c r="AJ253" s="350"/>
      <c r="AK253" s="350"/>
      <c r="AL253" s="350" t="e">
        <f t="shared" si="138"/>
        <v>#REF!</v>
      </c>
      <c r="AM253" s="350"/>
      <c r="AN253" s="350"/>
      <c r="AO253" s="350" t="e">
        <f t="shared" si="138"/>
        <v>#REF!</v>
      </c>
      <c r="AP253" s="350" t="e">
        <f t="shared" si="138"/>
        <v>#REF!</v>
      </c>
      <c r="AQ253" s="350" t="e">
        <f t="shared" si="138"/>
        <v>#REF!</v>
      </c>
      <c r="AR253" s="350" t="e">
        <f t="shared" si="138"/>
        <v>#REF!</v>
      </c>
      <c r="AS253" s="350" t="e">
        <f t="shared" si="138"/>
        <v>#REF!</v>
      </c>
      <c r="AT253" s="350" t="e">
        <f t="shared" si="138"/>
        <v>#REF!</v>
      </c>
      <c r="AU253" s="349"/>
      <c r="AV253" s="349"/>
      <c r="AW253" s="322"/>
      <c r="AX253" s="349"/>
      <c r="AY253" s="322"/>
      <c r="AZ253" s="322"/>
      <c r="BA253" s="322"/>
      <c r="BB253" s="349"/>
      <c r="BC253" s="349"/>
    </row>
    <row r="254" spans="1:55" s="279" customFormat="1" ht="35.25" hidden="1" customHeight="1" x14ac:dyDescent="0.25">
      <c r="A254" s="337" t="s">
        <v>79</v>
      </c>
      <c r="B254" s="347" t="s">
        <v>865</v>
      </c>
      <c r="C254" s="349"/>
      <c r="D254" s="350" t="e">
        <f>D264+D275+D296+D302+D288</f>
        <v>#REF!</v>
      </c>
      <c r="E254" s="350" t="e">
        <f t="shared" ref="E254:M254" si="139">E264+E275+E296+E302+E288</f>
        <v>#REF!</v>
      </c>
      <c r="F254" s="350" t="e">
        <f t="shared" si="139"/>
        <v>#REF!</v>
      </c>
      <c r="G254" s="350" t="e">
        <f t="shared" si="139"/>
        <v>#REF!</v>
      </c>
      <c r="H254" s="350" t="e">
        <f t="shared" si="139"/>
        <v>#REF!</v>
      </c>
      <c r="I254" s="350" t="e">
        <f t="shared" si="139"/>
        <v>#REF!</v>
      </c>
      <c r="J254" s="350" t="e">
        <f t="shared" si="139"/>
        <v>#REF!</v>
      </c>
      <c r="K254" s="350" t="e">
        <f t="shared" si="139"/>
        <v>#REF!</v>
      </c>
      <c r="L254" s="350" t="e">
        <f t="shared" si="139"/>
        <v>#REF!</v>
      </c>
      <c r="M254" s="350" t="e">
        <f t="shared" si="139"/>
        <v>#REF!</v>
      </c>
      <c r="N254" s="350" t="e">
        <f>N264+N275+N296+N302+N288</f>
        <v>#REF!</v>
      </c>
      <c r="O254" s="350" t="e">
        <f t="shared" ref="O254:AI254" si="140">O264+O275+O296+O302+O288</f>
        <v>#REF!</v>
      </c>
      <c r="P254" s="350" t="e">
        <f t="shared" si="140"/>
        <v>#REF!</v>
      </c>
      <c r="Q254" s="350" t="e">
        <f t="shared" si="140"/>
        <v>#REF!</v>
      </c>
      <c r="R254" s="350"/>
      <c r="S254" s="350"/>
      <c r="T254" s="350" t="e">
        <f t="shared" si="140"/>
        <v>#REF!</v>
      </c>
      <c r="U254" s="350"/>
      <c r="V254" s="350"/>
      <c r="W254" s="350" t="e">
        <f t="shared" si="140"/>
        <v>#REF!</v>
      </c>
      <c r="X254" s="350"/>
      <c r="Y254" s="350"/>
      <c r="Z254" s="350" t="e">
        <f t="shared" si="140"/>
        <v>#REF!</v>
      </c>
      <c r="AA254" s="350"/>
      <c r="AB254" s="350"/>
      <c r="AC254" s="350" t="e">
        <f t="shared" si="140"/>
        <v>#REF!</v>
      </c>
      <c r="AD254" s="350"/>
      <c r="AE254" s="350"/>
      <c r="AF254" s="350" t="e">
        <f t="shared" si="140"/>
        <v>#REF!</v>
      </c>
      <c r="AG254" s="350"/>
      <c r="AH254" s="350"/>
      <c r="AI254" s="350" t="e">
        <f t="shared" si="140"/>
        <v>#REF!</v>
      </c>
      <c r="AJ254" s="350"/>
      <c r="AK254" s="350"/>
      <c r="AL254" s="350" t="e">
        <f t="shared" ref="AL254" si="141">AL264+AL275+AL296+AL302</f>
        <v>#REF!</v>
      </c>
      <c r="AM254" s="350"/>
      <c r="AN254" s="350"/>
      <c r="AO254" s="350"/>
      <c r="AP254" s="350"/>
      <c r="AQ254" s="350"/>
      <c r="AR254" s="350"/>
      <c r="AS254" s="350"/>
      <c r="AT254" s="350"/>
      <c r="AU254" s="349"/>
      <c r="AV254" s="349"/>
      <c r="AW254" s="322"/>
      <c r="AX254" s="349"/>
      <c r="AY254" s="322"/>
      <c r="AZ254" s="322"/>
      <c r="BA254" s="322"/>
      <c r="BB254" s="349"/>
      <c r="BC254" s="349"/>
    </row>
    <row r="255" spans="1:55" s="280" customFormat="1" ht="21" hidden="1" customHeight="1" x14ac:dyDescent="0.25">
      <c r="A255" s="330">
        <v>1</v>
      </c>
      <c r="B255" s="357" t="s">
        <v>370</v>
      </c>
      <c r="C255" s="319"/>
      <c r="D255" s="344" t="e">
        <f>D265+D276+D290</f>
        <v>#REF!</v>
      </c>
      <c r="E255" s="344" t="e">
        <f t="shared" ref="E255:M255" si="142">E265+E276+E290</f>
        <v>#REF!</v>
      </c>
      <c r="F255" s="344" t="e">
        <f t="shared" si="142"/>
        <v>#REF!</v>
      </c>
      <c r="G255" s="344" t="e">
        <f t="shared" si="142"/>
        <v>#REF!</v>
      </c>
      <c r="H255" s="344" t="e">
        <f t="shared" si="142"/>
        <v>#REF!</v>
      </c>
      <c r="I255" s="344" t="e">
        <f t="shared" si="142"/>
        <v>#REF!</v>
      </c>
      <c r="J255" s="344" t="e">
        <f t="shared" si="142"/>
        <v>#REF!</v>
      </c>
      <c r="K255" s="344" t="e">
        <f t="shared" si="142"/>
        <v>#REF!</v>
      </c>
      <c r="L255" s="344" t="e">
        <f t="shared" si="142"/>
        <v>#REF!</v>
      </c>
      <c r="M255" s="344" t="e">
        <f t="shared" si="142"/>
        <v>#REF!</v>
      </c>
      <c r="N255" s="344" t="e">
        <f>N265+N276+N290</f>
        <v>#REF!</v>
      </c>
      <c r="O255" s="344"/>
      <c r="P255" s="344"/>
      <c r="Q255" s="344"/>
      <c r="R255" s="344"/>
      <c r="S255" s="344"/>
      <c r="T255" s="344"/>
      <c r="U255" s="344"/>
      <c r="V255" s="344"/>
      <c r="W255" s="344"/>
      <c r="X255" s="344"/>
      <c r="Y255" s="344"/>
      <c r="Z255" s="344"/>
      <c r="AA255" s="344"/>
      <c r="AB255" s="344"/>
      <c r="AC255" s="344"/>
      <c r="AD255" s="344"/>
      <c r="AE255" s="344"/>
      <c r="AF255" s="344"/>
      <c r="AG255" s="344"/>
      <c r="AH255" s="344"/>
      <c r="AI255" s="344"/>
      <c r="AJ255" s="344"/>
      <c r="AK255" s="344"/>
      <c r="AL255" s="344"/>
      <c r="AM255" s="344"/>
      <c r="AN255" s="344"/>
      <c r="AO255" s="344"/>
      <c r="AP255" s="344"/>
      <c r="AQ255" s="344"/>
      <c r="AR255" s="344"/>
      <c r="AS255" s="344"/>
      <c r="AT255" s="344"/>
      <c r="AU255" s="319"/>
      <c r="AV255" s="319"/>
      <c r="AW255" s="308"/>
      <c r="AX255" s="319"/>
      <c r="AY255" s="308"/>
      <c r="AZ255" s="308"/>
      <c r="BA255" s="308"/>
      <c r="BB255" s="319"/>
      <c r="BC255" s="319"/>
    </row>
    <row r="256" spans="1:55" s="280" customFormat="1" ht="21" hidden="1" customHeight="1" x14ac:dyDescent="0.25">
      <c r="A256" s="330">
        <v>2</v>
      </c>
      <c r="B256" s="357" t="s">
        <v>426</v>
      </c>
      <c r="C256" s="319"/>
      <c r="D256" s="344" t="e">
        <f>D266+D277+D303+D292</f>
        <v>#REF!</v>
      </c>
      <c r="E256" s="344" t="e">
        <f t="shared" ref="E256:M256" si="143">E266+E277+E303+E292</f>
        <v>#REF!</v>
      </c>
      <c r="F256" s="344" t="e">
        <f t="shared" si="143"/>
        <v>#REF!</v>
      </c>
      <c r="G256" s="344" t="e">
        <f t="shared" si="143"/>
        <v>#REF!</v>
      </c>
      <c r="H256" s="344" t="e">
        <f t="shared" si="143"/>
        <v>#REF!</v>
      </c>
      <c r="I256" s="344" t="e">
        <f t="shared" si="143"/>
        <v>#REF!</v>
      </c>
      <c r="J256" s="344" t="e">
        <f t="shared" si="143"/>
        <v>#REF!</v>
      </c>
      <c r="K256" s="344" t="e">
        <f t="shared" si="143"/>
        <v>#REF!</v>
      </c>
      <c r="L256" s="344" t="e">
        <f t="shared" si="143"/>
        <v>#REF!</v>
      </c>
      <c r="M256" s="344" t="e">
        <f t="shared" si="143"/>
        <v>#REF!</v>
      </c>
      <c r="N256" s="344" t="e">
        <f>N266+N277+N303+N292</f>
        <v>#REF!</v>
      </c>
      <c r="O256" s="344"/>
      <c r="P256" s="344"/>
      <c r="Q256" s="344"/>
      <c r="R256" s="344"/>
      <c r="S256" s="344"/>
      <c r="T256" s="344"/>
      <c r="U256" s="344"/>
      <c r="V256" s="344"/>
      <c r="W256" s="344"/>
      <c r="X256" s="344"/>
      <c r="Y256" s="344"/>
      <c r="Z256" s="344"/>
      <c r="AA256" s="344"/>
      <c r="AB256" s="344"/>
      <c r="AC256" s="344"/>
      <c r="AD256" s="344"/>
      <c r="AE256" s="344"/>
      <c r="AF256" s="344"/>
      <c r="AG256" s="344"/>
      <c r="AH256" s="344"/>
      <c r="AI256" s="344"/>
      <c r="AJ256" s="344"/>
      <c r="AK256" s="344"/>
      <c r="AL256" s="344"/>
      <c r="AM256" s="344"/>
      <c r="AN256" s="344"/>
      <c r="AO256" s="344"/>
      <c r="AP256" s="344"/>
      <c r="AQ256" s="344"/>
      <c r="AR256" s="344"/>
      <c r="AS256" s="344"/>
      <c r="AT256" s="344"/>
      <c r="AU256" s="319"/>
      <c r="AV256" s="319"/>
      <c r="AW256" s="308"/>
      <c r="AX256" s="319"/>
      <c r="AY256" s="308"/>
      <c r="AZ256" s="308"/>
      <c r="BA256" s="308"/>
      <c r="BB256" s="319"/>
      <c r="BC256" s="319"/>
    </row>
    <row r="257" spans="1:55" s="280" customFormat="1" ht="21" hidden="1" customHeight="1" x14ac:dyDescent="0.25">
      <c r="A257" s="330">
        <v>3</v>
      </c>
      <c r="B257" s="357" t="s">
        <v>401</v>
      </c>
      <c r="C257" s="319"/>
      <c r="D257" s="344" t="e">
        <f>D267+D278+D297+D293</f>
        <v>#REF!</v>
      </c>
      <c r="E257" s="344" t="e">
        <f t="shared" ref="E257:M257" si="144">E267+E278+E297+E293</f>
        <v>#REF!</v>
      </c>
      <c r="F257" s="344" t="e">
        <f t="shared" si="144"/>
        <v>#REF!</v>
      </c>
      <c r="G257" s="344" t="e">
        <f t="shared" si="144"/>
        <v>#REF!</v>
      </c>
      <c r="H257" s="344" t="e">
        <f t="shared" si="144"/>
        <v>#REF!</v>
      </c>
      <c r="I257" s="344" t="e">
        <f t="shared" si="144"/>
        <v>#REF!</v>
      </c>
      <c r="J257" s="344" t="e">
        <f t="shared" si="144"/>
        <v>#REF!</v>
      </c>
      <c r="K257" s="344" t="e">
        <f t="shared" si="144"/>
        <v>#REF!</v>
      </c>
      <c r="L257" s="344" t="e">
        <f t="shared" si="144"/>
        <v>#REF!</v>
      </c>
      <c r="M257" s="344" t="e">
        <f t="shared" si="144"/>
        <v>#REF!</v>
      </c>
      <c r="N257" s="344" t="e">
        <f>N267+N278+N297+N293</f>
        <v>#REF!</v>
      </c>
      <c r="O257" s="344"/>
      <c r="P257" s="344"/>
      <c r="Q257" s="344"/>
      <c r="R257" s="344"/>
      <c r="S257" s="344"/>
      <c r="T257" s="344"/>
      <c r="U257" s="344"/>
      <c r="V257" s="344"/>
      <c r="W257" s="344"/>
      <c r="X257" s="344"/>
      <c r="Y257" s="344"/>
      <c r="Z257" s="344"/>
      <c r="AA257" s="344"/>
      <c r="AB257" s="344"/>
      <c r="AC257" s="344"/>
      <c r="AD257" s="344"/>
      <c r="AE257" s="344"/>
      <c r="AF257" s="344"/>
      <c r="AG257" s="344"/>
      <c r="AH257" s="344"/>
      <c r="AI257" s="344"/>
      <c r="AJ257" s="344"/>
      <c r="AK257" s="344"/>
      <c r="AL257" s="344"/>
      <c r="AM257" s="344"/>
      <c r="AN257" s="344"/>
      <c r="AO257" s="344"/>
      <c r="AP257" s="344"/>
      <c r="AQ257" s="344"/>
      <c r="AR257" s="344"/>
      <c r="AS257" s="344"/>
      <c r="AT257" s="344"/>
      <c r="AU257" s="319"/>
      <c r="AV257" s="319"/>
      <c r="AW257" s="308"/>
      <c r="AX257" s="319"/>
      <c r="AY257" s="308"/>
      <c r="AZ257" s="308"/>
      <c r="BA257" s="308"/>
      <c r="BB257" s="319"/>
      <c r="BC257" s="319"/>
    </row>
    <row r="258" spans="1:55" s="280" customFormat="1" ht="21" hidden="1" customHeight="1" x14ac:dyDescent="0.25">
      <c r="A258" s="330">
        <v>4</v>
      </c>
      <c r="B258" s="357" t="s">
        <v>423</v>
      </c>
      <c r="C258" s="319"/>
      <c r="D258" s="344" t="e">
        <f>D268+D279+D289</f>
        <v>#REF!</v>
      </c>
      <c r="E258" s="344" t="e">
        <f t="shared" ref="E258:M258" si="145">E268+E279+E289</f>
        <v>#REF!</v>
      </c>
      <c r="F258" s="344" t="e">
        <f t="shared" si="145"/>
        <v>#REF!</v>
      </c>
      <c r="G258" s="344" t="e">
        <f t="shared" si="145"/>
        <v>#REF!</v>
      </c>
      <c r="H258" s="344" t="e">
        <f t="shared" si="145"/>
        <v>#REF!</v>
      </c>
      <c r="I258" s="344" t="e">
        <f t="shared" si="145"/>
        <v>#REF!</v>
      </c>
      <c r="J258" s="344" t="e">
        <f t="shared" si="145"/>
        <v>#REF!</v>
      </c>
      <c r="K258" s="344" t="e">
        <f t="shared" si="145"/>
        <v>#REF!</v>
      </c>
      <c r="L258" s="344" t="e">
        <f t="shared" si="145"/>
        <v>#REF!</v>
      </c>
      <c r="M258" s="344" t="e">
        <f t="shared" si="145"/>
        <v>#REF!</v>
      </c>
      <c r="N258" s="344" t="e">
        <f>N268+N279+N289</f>
        <v>#REF!</v>
      </c>
      <c r="O258" s="344"/>
      <c r="P258" s="344"/>
      <c r="Q258" s="344"/>
      <c r="R258" s="344"/>
      <c r="S258" s="344"/>
      <c r="T258" s="344"/>
      <c r="U258" s="344"/>
      <c r="V258" s="344"/>
      <c r="W258" s="344"/>
      <c r="X258" s="344"/>
      <c r="Y258" s="344"/>
      <c r="Z258" s="344"/>
      <c r="AA258" s="344"/>
      <c r="AB258" s="344"/>
      <c r="AC258" s="344"/>
      <c r="AD258" s="344"/>
      <c r="AE258" s="344"/>
      <c r="AF258" s="344"/>
      <c r="AG258" s="344"/>
      <c r="AH258" s="344"/>
      <c r="AI258" s="344"/>
      <c r="AJ258" s="344"/>
      <c r="AK258" s="344"/>
      <c r="AL258" s="344"/>
      <c r="AM258" s="344"/>
      <c r="AN258" s="344"/>
      <c r="AO258" s="344"/>
      <c r="AP258" s="344"/>
      <c r="AQ258" s="344"/>
      <c r="AR258" s="344"/>
      <c r="AS258" s="344"/>
      <c r="AT258" s="344"/>
      <c r="AU258" s="319"/>
      <c r="AV258" s="319"/>
      <c r="AW258" s="308"/>
      <c r="AX258" s="319"/>
      <c r="AY258" s="308"/>
      <c r="AZ258" s="308"/>
      <c r="BA258" s="308"/>
      <c r="BB258" s="319"/>
      <c r="BC258" s="319"/>
    </row>
    <row r="259" spans="1:55" s="280" customFormat="1" ht="21" hidden="1" customHeight="1" x14ac:dyDescent="0.25">
      <c r="A259" s="330">
        <v>5</v>
      </c>
      <c r="B259" s="357" t="s">
        <v>421</v>
      </c>
      <c r="C259" s="319"/>
      <c r="D259" s="344" t="e">
        <f>D269+D280+D298+D291</f>
        <v>#REF!</v>
      </c>
      <c r="E259" s="344" t="e">
        <f t="shared" ref="E259:M259" si="146">E269+E280+E298+E291</f>
        <v>#REF!</v>
      </c>
      <c r="F259" s="344" t="e">
        <f t="shared" si="146"/>
        <v>#REF!</v>
      </c>
      <c r="G259" s="344" t="e">
        <f t="shared" si="146"/>
        <v>#REF!</v>
      </c>
      <c r="H259" s="344" t="e">
        <f t="shared" si="146"/>
        <v>#REF!</v>
      </c>
      <c r="I259" s="344" t="e">
        <f t="shared" si="146"/>
        <v>#REF!</v>
      </c>
      <c r="J259" s="344" t="e">
        <f t="shared" si="146"/>
        <v>#REF!</v>
      </c>
      <c r="K259" s="344" t="e">
        <f t="shared" si="146"/>
        <v>#REF!</v>
      </c>
      <c r="L259" s="344" t="e">
        <f t="shared" si="146"/>
        <v>#REF!</v>
      </c>
      <c r="M259" s="344" t="e">
        <f t="shared" si="146"/>
        <v>#REF!</v>
      </c>
      <c r="N259" s="344" t="e">
        <f>N269+N280+N298+N291</f>
        <v>#REF!</v>
      </c>
      <c r="O259" s="344"/>
      <c r="P259" s="344"/>
      <c r="Q259" s="344"/>
      <c r="R259" s="344"/>
      <c r="S259" s="344"/>
      <c r="T259" s="344"/>
      <c r="U259" s="344"/>
      <c r="V259" s="344"/>
      <c r="W259" s="344"/>
      <c r="X259" s="344"/>
      <c r="Y259" s="344"/>
      <c r="Z259" s="344"/>
      <c r="AA259" s="344"/>
      <c r="AB259" s="344"/>
      <c r="AC259" s="344"/>
      <c r="AD259" s="344"/>
      <c r="AE259" s="344"/>
      <c r="AF259" s="344"/>
      <c r="AG259" s="344"/>
      <c r="AH259" s="344"/>
      <c r="AI259" s="344"/>
      <c r="AJ259" s="344"/>
      <c r="AK259" s="344"/>
      <c r="AL259" s="344"/>
      <c r="AM259" s="344"/>
      <c r="AN259" s="344"/>
      <c r="AO259" s="344"/>
      <c r="AP259" s="344"/>
      <c r="AQ259" s="344"/>
      <c r="AR259" s="344"/>
      <c r="AS259" s="344"/>
      <c r="AT259" s="344"/>
      <c r="AU259" s="319"/>
      <c r="AV259" s="319"/>
      <c r="AW259" s="308"/>
      <c r="AX259" s="319"/>
      <c r="AY259" s="308"/>
      <c r="AZ259" s="308"/>
      <c r="BA259" s="308"/>
      <c r="BB259" s="319"/>
      <c r="BC259" s="319"/>
    </row>
    <row r="260" spans="1:55" s="279" customFormat="1" ht="21" hidden="1" customHeight="1" x14ac:dyDescent="0.25">
      <c r="A260" s="353" t="s">
        <v>93</v>
      </c>
      <c r="B260" s="347" t="s">
        <v>821</v>
      </c>
      <c r="C260" s="349"/>
      <c r="D260" s="350" t="e">
        <f>+D270+D281+D299+D304+D300+D271+D294</f>
        <v>#REF!</v>
      </c>
      <c r="E260" s="350" t="e">
        <f t="shared" ref="E260:M260" si="147">+E270+E281+E299+E304+E300+E271+E294</f>
        <v>#REF!</v>
      </c>
      <c r="F260" s="350" t="e">
        <f t="shared" si="147"/>
        <v>#REF!</v>
      </c>
      <c r="G260" s="350" t="e">
        <f t="shared" si="147"/>
        <v>#REF!</v>
      </c>
      <c r="H260" s="350" t="e">
        <f t="shared" si="147"/>
        <v>#REF!</v>
      </c>
      <c r="I260" s="350" t="e">
        <f t="shared" si="147"/>
        <v>#REF!</v>
      </c>
      <c r="J260" s="350" t="e">
        <f t="shared" si="147"/>
        <v>#REF!</v>
      </c>
      <c r="K260" s="350" t="e">
        <f t="shared" si="147"/>
        <v>#REF!</v>
      </c>
      <c r="L260" s="350" t="e">
        <f t="shared" si="147"/>
        <v>#REF!</v>
      </c>
      <c r="M260" s="350" t="e">
        <f t="shared" si="147"/>
        <v>#REF!</v>
      </c>
      <c r="N260" s="350" t="e">
        <f>+N270+N281+N299+N304+N300+N271+N294</f>
        <v>#REF!</v>
      </c>
      <c r="O260" s="350" t="e">
        <f t="shared" ref="O260:AI260" si="148">+O270+O281+O299+O304+O300+O271+O294</f>
        <v>#REF!</v>
      </c>
      <c r="P260" s="350" t="e">
        <f t="shared" si="148"/>
        <v>#REF!</v>
      </c>
      <c r="Q260" s="350" t="e">
        <f t="shared" si="148"/>
        <v>#REF!</v>
      </c>
      <c r="R260" s="350"/>
      <c r="S260" s="350"/>
      <c r="T260" s="350" t="e">
        <f t="shared" si="148"/>
        <v>#REF!</v>
      </c>
      <c r="U260" s="350"/>
      <c r="V260" s="350"/>
      <c r="W260" s="350" t="e">
        <f t="shared" si="148"/>
        <v>#REF!</v>
      </c>
      <c r="X260" s="350"/>
      <c r="Y260" s="350"/>
      <c r="Z260" s="350" t="e">
        <f t="shared" si="148"/>
        <v>#REF!</v>
      </c>
      <c r="AA260" s="350"/>
      <c r="AB260" s="350"/>
      <c r="AC260" s="350" t="e">
        <f t="shared" si="148"/>
        <v>#REF!</v>
      </c>
      <c r="AD260" s="350"/>
      <c r="AE260" s="350"/>
      <c r="AF260" s="350" t="e">
        <f t="shared" si="148"/>
        <v>#REF!</v>
      </c>
      <c r="AG260" s="350"/>
      <c r="AH260" s="350"/>
      <c r="AI260" s="350" t="e">
        <f t="shared" si="148"/>
        <v>#REF!</v>
      </c>
      <c r="AJ260" s="350"/>
      <c r="AK260" s="350"/>
      <c r="AL260" s="350" t="e">
        <f t="shared" ref="AL260" si="149">+AL270+AL281+AL299+AL304+AL300+AL271</f>
        <v>#REF!</v>
      </c>
      <c r="AM260" s="350"/>
      <c r="AN260" s="350"/>
      <c r="AO260" s="350"/>
      <c r="AP260" s="350"/>
      <c r="AQ260" s="350"/>
      <c r="AR260" s="350"/>
      <c r="AS260" s="350"/>
      <c r="AT260" s="350"/>
      <c r="AU260" s="349"/>
      <c r="AV260" s="349"/>
      <c r="AW260" s="322"/>
      <c r="AX260" s="349"/>
      <c r="AY260" s="322"/>
      <c r="AZ260" s="322"/>
      <c r="BA260" s="322"/>
      <c r="BB260" s="349"/>
      <c r="BC260" s="349"/>
    </row>
    <row r="261" spans="1:55" s="279" customFormat="1" ht="41.25" hidden="1" customHeight="1" x14ac:dyDescent="0.25">
      <c r="A261" s="353" t="s">
        <v>866</v>
      </c>
      <c r="B261" s="347" t="s">
        <v>844</v>
      </c>
      <c r="C261" s="349"/>
      <c r="D261" s="350" t="e">
        <f>D283</f>
        <v>#REF!</v>
      </c>
      <c r="E261" s="350" t="e">
        <f t="shared" ref="E261:M261" si="150">E283</f>
        <v>#REF!</v>
      </c>
      <c r="F261" s="350" t="e">
        <f t="shared" si="150"/>
        <v>#REF!</v>
      </c>
      <c r="G261" s="350" t="e">
        <f t="shared" si="150"/>
        <v>#REF!</v>
      </c>
      <c r="H261" s="350" t="e">
        <f t="shared" si="150"/>
        <v>#REF!</v>
      </c>
      <c r="I261" s="350" t="e">
        <f t="shared" si="150"/>
        <v>#REF!</v>
      </c>
      <c r="J261" s="350" t="e">
        <f t="shared" si="150"/>
        <v>#REF!</v>
      </c>
      <c r="K261" s="350" t="e">
        <f t="shared" si="150"/>
        <v>#REF!</v>
      </c>
      <c r="L261" s="350" t="e">
        <f t="shared" si="150"/>
        <v>#REF!</v>
      </c>
      <c r="M261" s="350" t="e">
        <f t="shared" si="150"/>
        <v>#REF!</v>
      </c>
      <c r="N261" s="350" t="e">
        <f>N283</f>
        <v>#REF!</v>
      </c>
      <c r="O261" s="350" t="e">
        <f t="shared" ref="O261:AT261" si="151">O283</f>
        <v>#REF!</v>
      </c>
      <c r="P261" s="350" t="e">
        <f t="shared" si="151"/>
        <v>#REF!</v>
      </c>
      <c r="Q261" s="350" t="e">
        <f t="shared" si="151"/>
        <v>#REF!</v>
      </c>
      <c r="R261" s="350"/>
      <c r="S261" s="350"/>
      <c r="T261" s="350" t="e">
        <f t="shared" si="151"/>
        <v>#REF!</v>
      </c>
      <c r="U261" s="350"/>
      <c r="V261" s="350"/>
      <c r="W261" s="350" t="e">
        <f t="shared" si="151"/>
        <v>#REF!</v>
      </c>
      <c r="X261" s="350"/>
      <c r="Y261" s="350"/>
      <c r="Z261" s="350" t="e">
        <f t="shared" si="151"/>
        <v>#REF!</v>
      </c>
      <c r="AA261" s="350"/>
      <c r="AB261" s="350"/>
      <c r="AC261" s="350" t="e">
        <f t="shared" si="151"/>
        <v>#REF!</v>
      </c>
      <c r="AD261" s="350"/>
      <c r="AE261" s="350"/>
      <c r="AF261" s="350" t="e">
        <f t="shared" si="151"/>
        <v>#REF!</v>
      </c>
      <c r="AG261" s="350"/>
      <c r="AH261" s="350"/>
      <c r="AI261" s="350" t="e">
        <f t="shared" si="151"/>
        <v>#REF!</v>
      </c>
      <c r="AJ261" s="350"/>
      <c r="AK261" s="350"/>
      <c r="AL261" s="350" t="e">
        <f t="shared" si="151"/>
        <v>#REF!</v>
      </c>
      <c r="AM261" s="350"/>
      <c r="AN261" s="350"/>
      <c r="AO261" s="350" t="e">
        <f t="shared" si="151"/>
        <v>#REF!</v>
      </c>
      <c r="AP261" s="350" t="e">
        <f t="shared" si="151"/>
        <v>#REF!</v>
      </c>
      <c r="AQ261" s="350" t="e">
        <f t="shared" si="151"/>
        <v>#REF!</v>
      </c>
      <c r="AR261" s="350" t="e">
        <f t="shared" si="151"/>
        <v>#REF!</v>
      </c>
      <c r="AS261" s="350" t="e">
        <f t="shared" si="151"/>
        <v>#REF!</v>
      </c>
      <c r="AT261" s="350" t="e">
        <f t="shared" si="151"/>
        <v>#REF!</v>
      </c>
      <c r="AU261" s="349"/>
      <c r="AV261" s="349"/>
      <c r="AW261" s="322"/>
      <c r="AX261" s="349"/>
      <c r="AY261" s="322"/>
      <c r="AZ261" s="322"/>
      <c r="BA261" s="322"/>
      <c r="BB261" s="349"/>
      <c r="BC261" s="349"/>
    </row>
    <row r="262" spans="1:55" s="279" customFormat="1" ht="41.25" hidden="1" customHeight="1" x14ac:dyDescent="0.25">
      <c r="A262" s="353" t="s">
        <v>248</v>
      </c>
      <c r="B262" s="347" t="s">
        <v>825</v>
      </c>
      <c r="C262" s="349"/>
      <c r="D262" s="350" t="e">
        <f>D284</f>
        <v>#REF!</v>
      </c>
      <c r="E262" s="350" t="e">
        <f t="shared" ref="E262:M262" si="152">E284</f>
        <v>#REF!</v>
      </c>
      <c r="F262" s="350" t="e">
        <f t="shared" si="152"/>
        <v>#REF!</v>
      </c>
      <c r="G262" s="350" t="e">
        <f t="shared" si="152"/>
        <v>#REF!</v>
      </c>
      <c r="H262" s="350" t="e">
        <f t="shared" si="152"/>
        <v>#REF!</v>
      </c>
      <c r="I262" s="350" t="e">
        <f t="shared" si="152"/>
        <v>#REF!</v>
      </c>
      <c r="J262" s="350" t="e">
        <f t="shared" si="152"/>
        <v>#REF!</v>
      </c>
      <c r="K262" s="350" t="e">
        <f t="shared" si="152"/>
        <v>#REF!</v>
      </c>
      <c r="L262" s="350" t="e">
        <f t="shared" si="152"/>
        <v>#REF!</v>
      </c>
      <c r="M262" s="350" t="e">
        <f t="shared" si="152"/>
        <v>#REF!</v>
      </c>
      <c r="N262" s="350" t="e">
        <f>N284</f>
        <v>#REF!</v>
      </c>
      <c r="O262" s="350" t="e">
        <f t="shared" ref="O262:AT262" si="153">O284</f>
        <v>#REF!</v>
      </c>
      <c r="P262" s="350" t="e">
        <f t="shared" si="153"/>
        <v>#REF!</v>
      </c>
      <c r="Q262" s="350" t="e">
        <f t="shared" si="153"/>
        <v>#REF!</v>
      </c>
      <c r="R262" s="350"/>
      <c r="S262" s="350"/>
      <c r="T262" s="350" t="e">
        <f t="shared" si="153"/>
        <v>#REF!</v>
      </c>
      <c r="U262" s="350"/>
      <c r="V262" s="350"/>
      <c r="W262" s="350" t="e">
        <f t="shared" si="153"/>
        <v>#REF!</v>
      </c>
      <c r="X262" s="350"/>
      <c r="Y262" s="350"/>
      <c r="Z262" s="350" t="e">
        <f t="shared" si="153"/>
        <v>#REF!</v>
      </c>
      <c r="AA262" s="350"/>
      <c r="AB262" s="350"/>
      <c r="AC262" s="350" t="e">
        <f t="shared" si="153"/>
        <v>#REF!</v>
      </c>
      <c r="AD262" s="350"/>
      <c r="AE262" s="350"/>
      <c r="AF262" s="350" t="e">
        <f t="shared" si="153"/>
        <v>#REF!</v>
      </c>
      <c r="AG262" s="350"/>
      <c r="AH262" s="350"/>
      <c r="AI262" s="350" t="e">
        <f t="shared" si="153"/>
        <v>#REF!</v>
      </c>
      <c r="AJ262" s="350"/>
      <c r="AK262" s="350"/>
      <c r="AL262" s="350" t="e">
        <f t="shared" si="153"/>
        <v>#REF!</v>
      </c>
      <c r="AM262" s="350"/>
      <c r="AN262" s="350"/>
      <c r="AO262" s="350">
        <f t="shared" si="153"/>
        <v>0</v>
      </c>
      <c r="AP262" s="350">
        <f t="shared" si="153"/>
        <v>0</v>
      </c>
      <c r="AQ262" s="350">
        <f t="shared" si="153"/>
        <v>0</v>
      </c>
      <c r="AR262" s="350">
        <f t="shared" si="153"/>
        <v>0</v>
      </c>
      <c r="AS262" s="350">
        <f t="shared" si="153"/>
        <v>0</v>
      </c>
      <c r="AT262" s="350">
        <f t="shared" si="153"/>
        <v>0</v>
      </c>
      <c r="AU262" s="349"/>
      <c r="AV262" s="349"/>
      <c r="AW262" s="322"/>
      <c r="AX262" s="349"/>
      <c r="AY262" s="322"/>
      <c r="AZ262" s="322"/>
      <c r="BA262" s="322"/>
      <c r="BB262" s="349"/>
      <c r="BC262" s="349"/>
    </row>
    <row r="263" spans="1:55" s="280" customFormat="1" ht="41.25" hidden="1" customHeight="1" x14ac:dyDescent="0.25">
      <c r="A263" s="356" t="e">
        <f>#REF!</f>
        <v>#REF!</v>
      </c>
      <c r="B263" s="357" t="e">
        <f>#REF!</f>
        <v>#REF!</v>
      </c>
      <c r="C263" s="356" t="e">
        <f>#REF!</f>
        <v>#REF!</v>
      </c>
      <c r="D263" s="344" t="e">
        <f>#REF!</f>
        <v>#REF!</v>
      </c>
      <c r="E263" s="344" t="e">
        <f>#REF!</f>
        <v>#REF!</v>
      </c>
      <c r="F263" s="344" t="e">
        <f>#REF!</f>
        <v>#REF!</v>
      </c>
      <c r="G263" s="344" t="e">
        <f>#REF!</f>
        <v>#REF!</v>
      </c>
      <c r="H263" s="344" t="e">
        <f>#REF!</f>
        <v>#REF!</v>
      </c>
      <c r="I263" s="344" t="e">
        <f>#REF!</f>
        <v>#REF!</v>
      </c>
      <c r="J263" s="344" t="e">
        <f>#REF!</f>
        <v>#REF!</v>
      </c>
      <c r="K263" s="344" t="e">
        <f>#REF!</f>
        <v>#REF!</v>
      </c>
      <c r="L263" s="344" t="e">
        <f>#REF!</f>
        <v>#REF!</v>
      </c>
      <c r="M263" s="344" t="e">
        <f>#REF!</f>
        <v>#REF!</v>
      </c>
      <c r="N263" s="344" t="e">
        <f>#REF!</f>
        <v>#REF!</v>
      </c>
      <c r="O263" s="344" t="e">
        <f>#REF!</f>
        <v>#REF!</v>
      </c>
      <c r="P263" s="344" t="e">
        <f>#REF!</f>
        <v>#REF!</v>
      </c>
      <c r="Q263" s="344" t="e">
        <f>#REF!</f>
        <v>#REF!</v>
      </c>
      <c r="R263" s="344"/>
      <c r="S263" s="344"/>
      <c r="T263" s="344" t="e">
        <f>#REF!</f>
        <v>#REF!</v>
      </c>
      <c r="U263" s="344"/>
      <c r="V263" s="344"/>
      <c r="W263" s="344" t="e">
        <f>#REF!</f>
        <v>#REF!</v>
      </c>
      <c r="X263" s="344"/>
      <c r="Y263" s="344"/>
      <c r="Z263" s="344" t="e">
        <f>#REF!</f>
        <v>#REF!</v>
      </c>
      <c r="AA263" s="344"/>
      <c r="AB263" s="344"/>
      <c r="AC263" s="344" t="e">
        <f>#REF!</f>
        <v>#REF!</v>
      </c>
      <c r="AD263" s="344"/>
      <c r="AE263" s="344"/>
      <c r="AF263" s="344" t="e">
        <f>#REF!</f>
        <v>#REF!</v>
      </c>
      <c r="AG263" s="344"/>
      <c r="AH263" s="344"/>
      <c r="AI263" s="344" t="e">
        <f>#REF!</f>
        <v>#REF!</v>
      </c>
      <c r="AJ263" s="344"/>
      <c r="AK263" s="344"/>
      <c r="AL263" s="344" t="e">
        <f>#REF!</f>
        <v>#REF!</v>
      </c>
      <c r="AM263" s="344"/>
      <c r="AN263" s="344"/>
      <c r="AO263" s="356" t="e">
        <f>#REF!</f>
        <v>#REF!</v>
      </c>
      <c r="AP263" s="356" t="e">
        <f>#REF!</f>
        <v>#REF!</v>
      </c>
      <c r="AQ263" s="356" t="e">
        <f>#REF!</f>
        <v>#REF!</v>
      </c>
      <c r="AR263" s="356" t="e">
        <f>#REF!</f>
        <v>#REF!</v>
      </c>
      <c r="AS263" s="356" t="e">
        <f>#REF!</f>
        <v>#REF!</v>
      </c>
      <c r="AT263" s="356" t="e">
        <f>#REF!</f>
        <v>#REF!</v>
      </c>
      <c r="AU263" s="319"/>
      <c r="AV263" s="319"/>
      <c r="AW263" s="308"/>
      <c r="AX263" s="319"/>
      <c r="AY263" s="308"/>
      <c r="AZ263" s="308"/>
      <c r="BA263" s="308"/>
      <c r="BB263" s="319"/>
      <c r="BC263" s="319"/>
    </row>
    <row r="264" spans="1:55" s="280" customFormat="1" ht="38.25" hidden="1" customHeight="1" x14ac:dyDescent="0.25">
      <c r="A264" s="356" t="e">
        <f>#REF!</f>
        <v>#REF!</v>
      </c>
      <c r="B264" s="357" t="e">
        <f>#REF!</f>
        <v>#REF!</v>
      </c>
      <c r="C264" s="356" t="e">
        <f>#REF!</f>
        <v>#REF!</v>
      </c>
      <c r="D264" s="344" t="e">
        <f>#REF!</f>
        <v>#REF!</v>
      </c>
      <c r="E264" s="344" t="e">
        <f>#REF!</f>
        <v>#REF!</v>
      </c>
      <c r="F264" s="344" t="e">
        <f>#REF!</f>
        <v>#REF!</v>
      </c>
      <c r="G264" s="344" t="e">
        <f>#REF!</f>
        <v>#REF!</v>
      </c>
      <c r="H264" s="344" t="e">
        <f>#REF!</f>
        <v>#REF!</v>
      </c>
      <c r="I264" s="344" t="e">
        <f>#REF!</f>
        <v>#REF!</v>
      </c>
      <c r="J264" s="344" t="e">
        <f>#REF!</f>
        <v>#REF!</v>
      </c>
      <c r="K264" s="344" t="e">
        <f>#REF!</f>
        <v>#REF!</v>
      </c>
      <c r="L264" s="344" t="e">
        <f>#REF!</f>
        <v>#REF!</v>
      </c>
      <c r="M264" s="344" t="e">
        <f>#REF!</f>
        <v>#REF!</v>
      </c>
      <c r="N264" s="344" t="e">
        <f>#REF!</f>
        <v>#REF!</v>
      </c>
      <c r="O264" s="344" t="e">
        <f>#REF!</f>
        <v>#REF!</v>
      </c>
      <c r="P264" s="344" t="e">
        <f>#REF!</f>
        <v>#REF!</v>
      </c>
      <c r="Q264" s="344" t="e">
        <f>#REF!</f>
        <v>#REF!</v>
      </c>
      <c r="R264" s="344"/>
      <c r="S264" s="344"/>
      <c r="T264" s="344" t="e">
        <f>#REF!</f>
        <v>#REF!</v>
      </c>
      <c r="U264" s="344"/>
      <c r="V264" s="344"/>
      <c r="W264" s="344" t="e">
        <f>#REF!</f>
        <v>#REF!</v>
      </c>
      <c r="X264" s="344"/>
      <c r="Y264" s="344"/>
      <c r="Z264" s="344" t="e">
        <f>#REF!</f>
        <v>#REF!</v>
      </c>
      <c r="AA264" s="344"/>
      <c r="AB264" s="344"/>
      <c r="AC264" s="344" t="e">
        <f>#REF!</f>
        <v>#REF!</v>
      </c>
      <c r="AD264" s="344"/>
      <c r="AE264" s="344"/>
      <c r="AF264" s="344" t="e">
        <f>#REF!</f>
        <v>#REF!</v>
      </c>
      <c r="AG264" s="344"/>
      <c r="AH264" s="344"/>
      <c r="AI264" s="344" t="e">
        <f>#REF!</f>
        <v>#REF!</v>
      </c>
      <c r="AJ264" s="344"/>
      <c r="AK264" s="344"/>
      <c r="AL264" s="344" t="e">
        <f>#REF!</f>
        <v>#REF!</v>
      </c>
      <c r="AM264" s="344"/>
      <c r="AN264" s="344"/>
      <c r="AO264" s="344"/>
      <c r="AP264" s="344"/>
      <c r="AQ264" s="344"/>
      <c r="AR264" s="344"/>
      <c r="AS264" s="344"/>
      <c r="AT264" s="344"/>
      <c r="AU264" s="319"/>
      <c r="AV264" s="319"/>
      <c r="AW264" s="308"/>
      <c r="AX264" s="319"/>
      <c r="AY264" s="308"/>
      <c r="AZ264" s="308"/>
      <c r="BA264" s="308"/>
      <c r="BB264" s="319"/>
      <c r="BC264" s="319"/>
    </row>
    <row r="265" spans="1:55" s="280" customFormat="1" ht="21" hidden="1" customHeight="1" x14ac:dyDescent="0.25">
      <c r="A265" s="356" t="e">
        <f>#REF!</f>
        <v>#REF!</v>
      </c>
      <c r="B265" s="357" t="e">
        <f>#REF!</f>
        <v>#REF!</v>
      </c>
      <c r="C265" s="356" t="e">
        <f>#REF!</f>
        <v>#REF!</v>
      </c>
      <c r="D265" s="344" t="e">
        <f>#REF!</f>
        <v>#REF!</v>
      </c>
      <c r="E265" s="344" t="e">
        <f>#REF!</f>
        <v>#REF!</v>
      </c>
      <c r="F265" s="344" t="e">
        <f>#REF!</f>
        <v>#REF!</v>
      </c>
      <c r="G265" s="344" t="e">
        <f>#REF!</f>
        <v>#REF!</v>
      </c>
      <c r="H265" s="344" t="e">
        <f>#REF!</f>
        <v>#REF!</v>
      </c>
      <c r="I265" s="344" t="e">
        <f>#REF!</f>
        <v>#REF!</v>
      </c>
      <c r="J265" s="344" t="e">
        <f>#REF!</f>
        <v>#REF!</v>
      </c>
      <c r="K265" s="344" t="e">
        <f>#REF!</f>
        <v>#REF!</v>
      </c>
      <c r="L265" s="344" t="e">
        <f>#REF!</f>
        <v>#REF!</v>
      </c>
      <c r="M265" s="344" t="e">
        <f>#REF!</f>
        <v>#REF!</v>
      </c>
      <c r="N265" s="344" t="e">
        <f>#REF!</f>
        <v>#REF!</v>
      </c>
      <c r="O265" s="344" t="e">
        <f>#REF!</f>
        <v>#REF!</v>
      </c>
      <c r="P265" s="344" t="e">
        <f>#REF!</f>
        <v>#REF!</v>
      </c>
      <c r="Q265" s="344" t="e">
        <f>#REF!</f>
        <v>#REF!</v>
      </c>
      <c r="R265" s="344"/>
      <c r="S265" s="344"/>
      <c r="T265" s="344" t="e">
        <f>#REF!</f>
        <v>#REF!</v>
      </c>
      <c r="U265" s="344"/>
      <c r="V265" s="344"/>
      <c r="W265" s="344" t="e">
        <f>#REF!</f>
        <v>#REF!</v>
      </c>
      <c r="X265" s="344"/>
      <c r="Y265" s="344"/>
      <c r="Z265" s="344" t="e">
        <f>#REF!</f>
        <v>#REF!</v>
      </c>
      <c r="AA265" s="344"/>
      <c r="AB265" s="344"/>
      <c r="AC265" s="344" t="e">
        <f>#REF!</f>
        <v>#REF!</v>
      </c>
      <c r="AD265" s="344"/>
      <c r="AE265" s="344"/>
      <c r="AF265" s="344" t="e">
        <f>#REF!</f>
        <v>#REF!</v>
      </c>
      <c r="AG265" s="344"/>
      <c r="AH265" s="344"/>
      <c r="AI265" s="344" t="e">
        <f>#REF!</f>
        <v>#REF!</v>
      </c>
      <c r="AJ265" s="344"/>
      <c r="AK265" s="344"/>
      <c r="AL265" s="344" t="e">
        <f>#REF!</f>
        <v>#REF!</v>
      </c>
      <c r="AM265" s="344"/>
      <c r="AN265" s="344"/>
      <c r="AO265" s="344"/>
      <c r="AP265" s="344"/>
      <c r="AQ265" s="344"/>
      <c r="AR265" s="344"/>
      <c r="AS265" s="344"/>
      <c r="AT265" s="344"/>
      <c r="AU265" s="319"/>
      <c r="AV265" s="319"/>
      <c r="AW265" s="308"/>
      <c r="AX265" s="319"/>
      <c r="AY265" s="308"/>
      <c r="AZ265" s="308"/>
      <c r="BA265" s="308"/>
      <c r="BB265" s="319"/>
      <c r="BC265" s="319"/>
    </row>
    <row r="266" spans="1:55" s="280" customFormat="1" ht="21" hidden="1" customHeight="1" x14ac:dyDescent="0.25">
      <c r="A266" s="356" t="e">
        <f>#REF!</f>
        <v>#REF!</v>
      </c>
      <c r="B266" s="357" t="e">
        <f>#REF!</f>
        <v>#REF!</v>
      </c>
      <c r="C266" s="356" t="e">
        <f>#REF!</f>
        <v>#REF!</v>
      </c>
      <c r="D266" s="344" t="e">
        <f>#REF!</f>
        <v>#REF!</v>
      </c>
      <c r="E266" s="344" t="e">
        <f>#REF!</f>
        <v>#REF!</v>
      </c>
      <c r="F266" s="344" t="e">
        <f>#REF!</f>
        <v>#REF!</v>
      </c>
      <c r="G266" s="344" t="e">
        <f>#REF!</f>
        <v>#REF!</v>
      </c>
      <c r="H266" s="344" t="e">
        <f>#REF!</f>
        <v>#REF!</v>
      </c>
      <c r="I266" s="344" t="e">
        <f>#REF!</f>
        <v>#REF!</v>
      </c>
      <c r="J266" s="344" t="e">
        <f>#REF!</f>
        <v>#REF!</v>
      </c>
      <c r="K266" s="344" t="e">
        <f>#REF!</f>
        <v>#REF!</v>
      </c>
      <c r="L266" s="344" t="e">
        <f>#REF!</f>
        <v>#REF!</v>
      </c>
      <c r="M266" s="344" t="e">
        <f>#REF!</f>
        <v>#REF!</v>
      </c>
      <c r="N266" s="344" t="e">
        <f>#REF!</f>
        <v>#REF!</v>
      </c>
      <c r="O266" s="344" t="e">
        <f>#REF!</f>
        <v>#REF!</v>
      </c>
      <c r="P266" s="344" t="e">
        <f>#REF!</f>
        <v>#REF!</v>
      </c>
      <c r="Q266" s="344" t="e">
        <f>#REF!</f>
        <v>#REF!</v>
      </c>
      <c r="R266" s="344"/>
      <c r="S266" s="344"/>
      <c r="T266" s="344" t="e">
        <f>#REF!</f>
        <v>#REF!</v>
      </c>
      <c r="U266" s="344"/>
      <c r="V266" s="344"/>
      <c r="W266" s="344" t="e">
        <f>#REF!</f>
        <v>#REF!</v>
      </c>
      <c r="X266" s="344"/>
      <c r="Y266" s="344"/>
      <c r="Z266" s="344" t="e">
        <f>#REF!</f>
        <v>#REF!</v>
      </c>
      <c r="AA266" s="344"/>
      <c r="AB266" s="344"/>
      <c r="AC266" s="344" t="e">
        <f>#REF!</f>
        <v>#REF!</v>
      </c>
      <c r="AD266" s="344"/>
      <c r="AE266" s="344"/>
      <c r="AF266" s="344" t="e">
        <f>#REF!</f>
        <v>#REF!</v>
      </c>
      <c r="AG266" s="344"/>
      <c r="AH266" s="344"/>
      <c r="AI266" s="344" t="e">
        <f>#REF!</f>
        <v>#REF!</v>
      </c>
      <c r="AJ266" s="344"/>
      <c r="AK266" s="344"/>
      <c r="AL266" s="344"/>
      <c r="AM266" s="344"/>
      <c r="AN266" s="344"/>
      <c r="AO266" s="344"/>
      <c r="AP266" s="344"/>
      <c r="AQ266" s="344"/>
      <c r="AR266" s="344"/>
      <c r="AS266" s="344"/>
      <c r="AT266" s="344"/>
      <c r="AU266" s="319"/>
      <c r="AV266" s="319"/>
      <c r="AW266" s="308"/>
      <c r="AX266" s="319"/>
      <c r="AY266" s="308"/>
      <c r="AZ266" s="308"/>
      <c r="BA266" s="308"/>
      <c r="BB266" s="319"/>
      <c r="BC266" s="319"/>
    </row>
    <row r="267" spans="1:55" s="280" customFormat="1" ht="21" hidden="1" customHeight="1" x14ac:dyDescent="0.25">
      <c r="A267" s="356" t="e">
        <f>#REF!</f>
        <v>#REF!</v>
      </c>
      <c r="B267" s="357" t="e">
        <f>#REF!</f>
        <v>#REF!</v>
      </c>
      <c r="C267" s="356" t="e">
        <f>#REF!</f>
        <v>#REF!</v>
      </c>
      <c r="D267" s="344" t="e">
        <f>#REF!</f>
        <v>#REF!</v>
      </c>
      <c r="E267" s="344" t="e">
        <f>#REF!</f>
        <v>#REF!</v>
      </c>
      <c r="F267" s="344" t="e">
        <f>#REF!</f>
        <v>#REF!</v>
      </c>
      <c r="G267" s="344" t="e">
        <f>#REF!</f>
        <v>#REF!</v>
      </c>
      <c r="H267" s="344" t="e">
        <f>#REF!</f>
        <v>#REF!</v>
      </c>
      <c r="I267" s="344" t="e">
        <f>#REF!</f>
        <v>#REF!</v>
      </c>
      <c r="J267" s="344" t="e">
        <f>#REF!</f>
        <v>#REF!</v>
      </c>
      <c r="K267" s="344" t="e">
        <f>#REF!</f>
        <v>#REF!</v>
      </c>
      <c r="L267" s="344" t="e">
        <f>#REF!</f>
        <v>#REF!</v>
      </c>
      <c r="M267" s="344" t="e">
        <f>#REF!</f>
        <v>#REF!</v>
      </c>
      <c r="N267" s="344" t="e">
        <f>#REF!</f>
        <v>#REF!</v>
      </c>
      <c r="O267" s="344" t="e">
        <f>#REF!</f>
        <v>#REF!</v>
      </c>
      <c r="P267" s="344" t="e">
        <f>#REF!</f>
        <v>#REF!</v>
      </c>
      <c r="Q267" s="344" t="e">
        <f>#REF!</f>
        <v>#REF!</v>
      </c>
      <c r="R267" s="344"/>
      <c r="S267" s="344"/>
      <c r="T267" s="344" t="e">
        <f>#REF!</f>
        <v>#REF!</v>
      </c>
      <c r="U267" s="344"/>
      <c r="V267" s="344"/>
      <c r="W267" s="344" t="e">
        <f>#REF!</f>
        <v>#REF!</v>
      </c>
      <c r="X267" s="344"/>
      <c r="Y267" s="344"/>
      <c r="Z267" s="344" t="e">
        <f>#REF!</f>
        <v>#REF!</v>
      </c>
      <c r="AA267" s="344"/>
      <c r="AB267" s="344"/>
      <c r="AC267" s="344" t="e">
        <f>#REF!</f>
        <v>#REF!</v>
      </c>
      <c r="AD267" s="344"/>
      <c r="AE267" s="344"/>
      <c r="AF267" s="344" t="e">
        <f>#REF!</f>
        <v>#REF!</v>
      </c>
      <c r="AG267" s="344"/>
      <c r="AH267" s="344"/>
      <c r="AI267" s="344" t="e">
        <f>#REF!</f>
        <v>#REF!</v>
      </c>
      <c r="AJ267" s="344"/>
      <c r="AK267" s="344"/>
      <c r="AL267" s="344" t="e">
        <f>#REF!</f>
        <v>#REF!</v>
      </c>
      <c r="AM267" s="344"/>
      <c r="AN267" s="344"/>
      <c r="AO267" s="344"/>
      <c r="AP267" s="344"/>
      <c r="AQ267" s="344"/>
      <c r="AR267" s="344"/>
      <c r="AS267" s="344"/>
      <c r="AT267" s="344"/>
      <c r="AU267" s="319"/>
      <c r="AV267" s="319"/>
      <c r="AW267" s="308"/>
      <c r="AX267" s="319"/>
      <c r="AY267" s="308"/>
      <c r="AZ267" s="308"/>
      <c r="BA267" s="308"/>
      <c r="BB267" s="319"/>
      <c r="BC267" s="319"/>
    </row>
    <row r="268" spans="1:55" s="280" customFormat="1" ht="21" hidden="1" customHeight="1" x14ac:dyDescent="0.25">
      <c r="A268" s="356" t="e">
        <f>#REF!</f>
        <v>#REF!</v>
      </c>
      <c r="B268" s="357" t="e">
        <f>#REF!</f>
        <v>#REF!</v>
      </c>
      <c r="C268" s="356" t="e">
        <f>#REF!</f>
        <v>#REF!</v>
      </c>
      <c r="D268" s="344" t="e">
        <f>#REF!</f>
        <v>#REF!</v>
      </c>
      <c r="E268" s="344" t="e">
        <f>#REF!</f>
        <v>#REF!</v>
      </c>
      <c r="F268" s="344" t="e">
        <f>#REF!</f>
        <v>#REF!</v>
      </c>
      <c r="G268" s="344" t="e">
        <f>#REF!</f>
        <v>#REF!</v>
      </c>
      <c r="H268" s="344" t="e">
        <f>#REF!</f>
        <v>#REF!</v>
      </c>
      <c r="I268" s="344" t="e">
        <f>#REF!</f>
        <v>#REF!</v>
      </c>
      <c r="J268" s="344" t="e">
        <f>#REF!</f>
        <v>#REF!</v>
      </c>
      <c r="K268" s="344" t="e">
        <f>#REF!</f>
        <v>#REF!</v>
      </c>
      <c r="L268" s="344" t="e">
        <f>#REF!</f>
        <v>#REF!</v>
      </c>
      <c r="M268" s="344" t="e">
        <f>#REF!</f>
        <v>#REF!</v>
      </c>
      <c r="N268" s="344" t="e">
        <f>#REF!</f>
        <v>#REF!</v>
      </c>
      <c r="O268" s="344" t="e">
        <f>#REF!</f>
        <v>#REF!</v>
      </c>
      <c r="P268" s="344" t="e">
        <f>#REF!</f>
        <v>#REF!</v>
      </c>
      <c r="Q268" s="344" t="e">
        <f>#REF!</f>
        <v>#REF!</v>
      </c>
      <c r="R268" s="344"/>
      <c r="S268" s="344"/>
      <c r="T268" s="344" t="e">
        <f>#REF!</f>
        <v>#REF!</v>
      </c>
      <c r="U268" s="344"/>
      <c r="V268" s="344"/>
      <c r="W268" s="344" t="e">
        <f>#REF!</f>
        <v>#REF!</v>
      </c>
      <c r="X268" s="344"/>
      <c r="Y268" s="344"/>
      <c r="Z268" s="344" t="e">
        <f>#REF!</f>
        <v>#REF!</v>
      </c>
      <c r="AA268" s="344"/>
      <c r="AB268" s="344"/>
      <c r="AC268" s="344" t="e">
        <f>#REF!</f>
        <v>#REF!</v>
      </c>
      <c r="AD268" s="344"/>
      <c r="AE268" s="344"/>
      <c r="AF268" s="344" t="e">
        <f>#REF!</f>
        <v>#REF!</v>
      </c>
      <c r="AG268" s="344"/>
      <c r="AH268" s="344"/>
      <c r="AI268" s="344" t="e">
        <f>#REF!</f>
        <v>#REF!</v>
      </c>
      <c r="AJ268" s="344"/>
      <c r="AK268" s="344"/>
      <c r="AL268" s="344"/>
      <c r="AM268" s="344"/>
      <c r="AN268" s="344"/>
      <c r="AO268" s="344"/>
      <c r="AP268" s="344"/>
      <c r="AQ268" s="344"/>
      <c r="AR268" s="344"/>
      <c r="AS268" s="344"/>
      <c r="AT268" s="344"/>
      <c r="AU268" s="319"/>
      <c r="AV268" s="319"/>
      <c r="AW268" s="308"/>
      <c r="AX268" s="319"/>
      <c r="AY268" s="308"/>
      <c r="AZ268" s="308"/>
      <c r="BA268" s="308"/>
      <c r="BB268" s="319"/>
      <c r="BC268" s="319"/>
    </row>
    <row r="269" spans="1:55" s="280" customFormat="1" ht="21" hidden="1" customHeight="1" x14ac:dyDescent="0.25">
      <c r="A269" s="356" t="e">
        <f>#REF!</f>
        <v>#REF!</v>
      </c>
      <c r="B269" s="357" t="e">
        <f>#REF!</f>
        <v>#REF!</v>
      </c>
      <c r="C269" s="356" t="e">
        <f>#REF!</f>
        <v>#REF!</v>
      </c>
      <c r="D269" s="344" t="e">
        <f>#REF!</f>
        <v>#REF!</v>
      </c>
      <c r="E269" s="344" t="e">
        <f>#REF!</f>
        <v>#REF!</v>
      </c>
      <c r="F269" s="344" t="e">
        <f>#REF!</f>
        <v>#REF!</v>
      </c>
      <c r="G269" s="344" t="e">
        <f>#REF!</f>
        <v>#REF!</v>
      </c>
      <c r="H269" s="344" t="e">
        <f>#REF!</f>
        <v>#REF!</v>
      </c>
      <c r="I269" s="344" t="e">
        <f>#REF!</f>
        <v>#REF!</v>
      </c>
      <c r="J269" s="344" t="e">
        <f>#REF!</f>
        <v>#REF!</v>
      </c>
      <c r="K269" s="344" t="e">
        <f>#REF!</f>
        <v>#REF!</v>
      </c>
      <c r="L269" s="344" t="e">
        <f>#REF!</f>
        <v>#REF!</v>
      </c>
      <c r="M269" s="344" t="e">
        <f>#REF!</f>
        <v>#REF!</v>
      </c>
      <c r="N269" s="344" t="e">
        <f>#REF!</f>
        <v>#REF!</v>
      </c>
      <c r="O269" s="344" t="e">
        <f>#REF!</f>
        <v>#REF!</v>
      </c>
      <c r="P269" s="344" t="e">
        <f>#REF!</f>
        <v>#REF!</v>
      </c>
      <c r="Q269" s="344" t="e">
        <f>#REF!</f>
        <v>#REF!</v>
      </c>
      <c r="R269" s="344"/>
      <c r="S269" s="344"/>
      <c r="T269" s="344" t="e">
        <f>#REF!</f>
        <v>#REF!</v>
      </c>
      <c r="U269" s="344"/>
      <c r="V269" s="344"/>
      <c r="W269" s="344" t="e">
        <f>#REF!</f>
        <v>#REF!</v>
      </c>
      <c r="X269" s="344"/>
      <c r="Y269" s="344"/>
      <c r="Z269" s="344" t="e">
        <f>#REF!</f>
        <v>#REF!</v>
      </c>
      <c r="AA269" s="344"/>
      <c r="AB269" s="344"/>
      <c r="AC269" s="344" t="e">
        <f>#REF!</f>
        <v>#REF!</v>
      </c>
      <c r="AD269" s="344"/>
      <c r="AE269" s="344"/>
      <c r="AF269" s="344" t="e">
        <f>#REF!</f>
        <v>#REF!</v>
      </c>
      <c r="AG269" s="344"/>
      <c r="AH269" s="344"/>
      <c r="AI269" s="344" t="e">
        <f>#REF!</f>
        <v>#REF!</v>
      </c>
      <c r="AJ269" s="344"/>
      <c r="AK269" s="344"/>
      <c r="AL269" s="344" t="e">
        <f>#REF!</f>
        <v>#REF!</v>
      </c>
      <c r="AM269" s="344"/>
      <c r="AN269" s="344"/>
      <c r="AO269" s="344"/>
      <c r="AP269" s="344"/>
      <c r="AQ269" s="344"/>
      <c r="AR269" s="344"/>
      <c r="AS269" s="344"/>
      <c r="AT269" s="344"/>
      <c r="AU269" s="319"/>
      <c r="AV269" s="319"/>
      <c r="AW269" s="308"/>
      <c r="AX269" s="319"/>
      <c r="AY269" s="308"/>
      <c r="AZ269" s="308"/>
      <c r="BA269" s="308"/>
      <c r="BB269" s="319"/>
      <c r="BC269" s="319"/>
    </row>
    <row r="270" spans="1:55" s="279" customFormat="1" ht="21" hidden="1" customHeight="1" x14ac:dyDescent="0.25">
      <c r="A270" s="353" t="e">
        <f>#REF!</f>
        <v>#REF!</v>
      </c>
      <c r="B270" s="355" t="e">
        <f>#REF!</f>
        <v>#REF!</v>
      </c>
      <c r="C270" s="353" t="e">
        <f>#REF!</f>
        <v>#REF!</v>
      </c>
      <c r="D270" s="350" t="e">
        <f>#REF!</f>
        <v>#REF!</v>
      </c>
      <c r="E270" s="350" t="e">
        <f>#REF!</f>
        <v>#REF!</v>
      </c>
      <c r="F270" s="350" t="e">
        <f>#REF!</f>
        <v>#REF!</v>
      </c>
      <c r="G270" s="350" t="e">
        <f>#REF!</f>
        <v>#REF!</v>
      </c>
      <c r="H270" s="350" t="e">
        <f>#REF!</f>
        <v>#REF!</v>
      </c>
      <c r="I270" s="350" t="e">
        <f>#REF!</f>
        <v>#REF!</v>
      </c>
      <c r="J270" s="350" t="e">
        <f>#REF!</f>
        <v>#REF!</v>
      </c>
      <c r="K270" s="350" t="e">
        <f>#REF!</f>
        <v>#REF!</v>
      </c>
      <c r="L270" s="350" t="e">
        <f>#REF!</f>
        <v>#REF!</v>
      </c>
      <c r="M270" s="350" t="e">
        <f>#REF!</f>
        <v>#REF!</v>
      </c>
      <c r="N270" s="350" t="e">
        <f>#REF!</f>
        <v>#REF!</v>
      </c>
      <c r="O270" s="350" t="e">
        <f>#REF!</f>
        <v>#REF!</v>
      </c>
      <c r="P270" s="350" t="e">
        <f>#REF!</f>
        <v>#REF!</v>
      </c>
      <c r="Q270" s="350" t="e">
        <f>#REF!</f>
        <v>#REF!</v>
      </c>
      <c r="R270" s="350"/>
      <c r="S270" s="350"/>
      <c r="T270" s="350" t="e">
        <f>#REF!</f>
        <v>#REF!</v>
      </c>
      <c r="U270" s="350"/>
      <c r="V270" s="350"/>
      <c r="W270" s="350" t="e">
        <f>#REF!</f>
        <v>#REF!</v>
      </c>
      <c r="X270" s="350"/>
      <c r="Y270" s="350"/>
      <c r="Z270" s="350" t="e">
        <f>#REF!</f>
        <v>#REF!</v>
      </c>
      <c r="AA270" s="350"/>
      <c r="AB270" s="350"/>
      <c r="AC270" s="350" t="e">
        <f>#REF!</f>
        <v>#REF!</v>
      </c>
      <c r="AD270" s="350"/>
      <c r="AE270" s="350"/>
      <c r="AF270" s="350" t="e">
        <f>#REF!</f>
        <v>#REF!</v>
      </c>
      <c r="AG270" s="350"/>
      <c r="AH270" s="350"/>
      <c r="AI270" s="350" t="e">
        <f>#REF!</f>
        <v>#REF!</v>
      </c>
      <c r="AJ270" s="350"/>
      <c r="AK270" s="350"/>
      <c r="AL270" s="350" t="e">
        <f>#REF!</f>
        <v>#REF!</v>
      </c>
      <c r="AM270" s="350"/>
      <c r="AN270" s="350"/>
      <c r="AO270" s="350"/>
      <c r="AP270" s="350"/>
      <c r="AQ270" s="350"/>
      <c r="AR270" s="350"/>
      <c r="AS270" s="350"/>
      <c r="AT270" s="350"/>
      <c r="AU270" s="349"/>
      <c r="AV270" s="349"/>
      <c r="AW270" s="322"/>
      <c r="AX270" s="349"/>
      <c r="AY270" s="322"/>
      <c r="AZ270" s="322"/>
      <c r="BA270" s="322"/>
      <c r="BB270" s="349"/>
      <c r="BC270" s="349"/>
    </row>
    <row r="271" spans="1:55" s="279" customFormat="1" ht="21" hidden="1" customHeight="1" x14ac:dyDescent="0.25">
      <c r="A271" s="353" t="e">
        <f>#REF!</f>
        <v>#REF!</v>
      </c>
      <c r="B271" s="355" t="e">
        <f>#REF!</f>
        <v>#REF!</v>
      </c>
      <c r="C271" s="353" t="e">
        <f>#REF!</f>
        <v>#REF!</v>
      </c>
      <c r="D271" s="350" t="e">
        <f>#REF!</f>
        <v>#REF!</v>
      </c>
      <c r="E271" s="350" t="e">
        <f>#REF!</f>
        <v>#REF!</v>
      </c>
      <c r="F271" s="350" t="e">
        <f>#REF!</f>
        <v>#REF!</v>
      </c>
      <c r="G271" s="350" t="e">
        <f>#REF!</f>
        <v>#REF!</v>
      </c>
      <c r="H271" s="350" t="e">
        <f>#REF!</f>
        <v>#REF!</v>
      </c>
      <c r="I271" s="350" t="e">
        <f>#REF!</f>
        <v>#REF!</v>
      </c>
      <c r="J271" s="350" t="e">
        <f>#REF!</f>
        <v>#REF!</v>
      </c>
      <c r="K271" s="350" t="e">
        <f>#REF!</f>
        <v>#REF!</v>
      </c>
      <c r="L271" s="350" t="e">
        <f>#REF!</f>
        <v>#REF!</v>
      </c>
      <c r="M271" s="350" t="e">
        <f>#REF!</f>
        <v>#REF!</v>
      </c>
      <c r="N271" s="350" t="e">
        <f>#REF!</f>
        <v>#REF!</v>
      </c>
      <c r="O271" s="350" t="e">
        <f>#REF!</f>
        <v>#REF!</v>
      </c>
      <c r="P271" s="350" t="e">
        <f>#REF!</f>
        <v>#REF!</v>
      </c>
      <c r="Q271" s="350" t="e">
        <f>#REF!</f>
        <v>#REF!</v>
      </c>
      <c r="R271" s="350"/>
      <c r="S271" s="350"/>
      <c r="T271" s="350" t="e">
        <f>#REF!</f>
        <v>#REF!</v>
      </c>
      <c r="U271" s="350"/>
      <c r="V271" s="350"/>
      <c r="W271" s="350" t="e">
        <f>#REF!</f>
        <v>#REF!</v>
      </c>
      <c r="X271" s="350"/>
      <c r="Y271" s="350"/>
      <c r="Z271" s="350" t="e">
        <f>#REF!</f>
        <v>#REF!</v>
      </c>
      <c r="AA271" s="350"/>
      <c r="AB271" s="350"/>
      <c r="AC271" s="350" t="e">
        <f>#REF!</f>
        <v>#REF!</v>
      </c>
      <c r="AD271" s="350"/>
      <c r="AE271" s="350"/>
      <c r="AF271" s="350" t="e">
        <f>#REF!</f>
        <v>#REF!</v>
      </c>
      <c r="AG271" s="350"/>
      <c r="AH271" s="350"/>
      <c r="AI271" s="350" t="e">
        <f>#REF!</f>
        <v>#REF!</v>
      </c>
      <c r="AJ271" s="350"/>
      <c r="AK271" s="350"/>
      <c r="AL271" s="350" t="e">
        <f>#REF!</f>
        <v>#REF!</v>
      </c>
      <c r="AM271" s="350"/>
      <c r="AN271" s="350"/>
      <c r="AO271" s="350"/>
      <c r="AP271" s="350"/>
      <c r="AQ271" s="350"/>
      <c r="AR271" s="350"/>
      <c r="AS271" s="350"/>
      <c r="AT271" s="350"/>
      <c r="AU271" s="349"/>
      <c r="AV271" s="349"/>
      <c r="AW271" s="322"/>
      <c r="AX271" s="349"/>
      <c r="AY271" s="322"/>
      <c r="AZ271" s="322"/>
      <c r="BA271" s="322"/>
      <c r="BB271" s="349"/>
      <c r="BC271" s="349"/>
    </row>
    <row r="272" spans="1:55" s="279" customFormat="1" ht="60" hidden="1" customHeight="1" x14ac:dyDescent="0.25">
      <c r="A272" s="353" t="e">
        <f>#REF!</f>
        <v>#REF!</v>
      </c>
      <c r="B272" s="355" t="e">
        <f>#REF!</f>
        <v>#REF!</v>
      </c>
      <c r="C272" s="353" t="e">
        <f>#REF!</f>
        <v>#REF!</v>
      </c>
      <c r="D272" s="350" t="e">
        <f>#REF!</f>
        <v>#REF!</v>
      </c>
      <c r="E272" s="350" t="e">
        <f>#REF!</f>
        <v>#REF!</v>
      </c>
      <c r="F272" s="350" t="e">
        <f>#REF!</f>
        <v>#REF!</v>
      </c>
      <c r="G272" s="350" t="e">
        <f>#REF!</f>
        <v>#REF!</v>
      </c>
      <c r="H272" s="350" t="e">
        <f>#REF!</f>
        <v>#REF!</v>
      </c>
      <c r="I272" s="350" t="e">
        <f>#REF!</f>
        <v>#REF!</v>
      </c>
      <c r="J272" s="350" t="e">
        <f>#REF!</f>
        <v>#REF!</v>
      </c>
      <c r="K272" s="350" t="e">
        <f>#REF!</f>
        <v>#REF!</v>
      </c>
      <c r="L272" s="350" t="e">
        <f>#REF!</f>
        <v>#REF!</v>
      </c>
      <c r="M272" s="350" t="e">
        <f>#REF!</f>
        <v>#REF!</v>
      </c>
      <c r="N272" s="350" t="e">
        <f>#REF!</f>
        <v>#REF!</v>
      </c>
      <c r="O272" s="350" t="e">
        <f>#REF!</f>
        <v>#REF!</v>
      </c>
      <c r="P272" s="350" t="e">
        <f>#REF!</f>
        <v>#REF!</v>
      </c>
      <c r="Q272" s="350" t="e">
        <f>#REF!</f>
        <v>#REF!</v>
      </c>
      <c r="R272" s="350"/>
      <c r="S272" s="350"/>
      <c r="T272" s="350" t="e">
        <f>#REF!</f>
        <v>#REF!</v>
      </c>
      <c r="U272" s="350"/>
      <c r="V272" s="350"/>
      <c r="W272" s="350" t="e">
        <f>#REF!</f>
        <v>#REF!</v>
      </c>
      <c r="X272" s="350"/>
      <c r="Y272" s="350"/>
      <c r="Z272" s="350" t="e">
        <f>#REF!</f>
        <v>#REF!</v>
      </c>
      <c r="AA272" s="350"/>
      <c r="AB272" s="350"/>
      <c r="AC272" s="350" t="e">
        <f>#REF!</f>
        <v>#REF!</v>
      </c>
      <c r="AD272" s="350"/>
      <c r="AE272" s="350"/>
      <c r="AF272" s="350" t="e">
        <f>#REF!</f>
        <v>#REF!</v>
      </c>
      <c r="AG272" s="350"/>
      <c r="AH272" s="350"/>
      <c r="AI272" s="350" t="e">
        <f>#REF!</f>
        <v>#REF!</v>
      </c>
      <c r="AJ272" s="350"/>
      <c r="AK272" s="350"/>
      <c r="AL272" s="350" t="e">
        <f>#REF!</f>
        <v>#REF!</v>
      </c>
      <c r="AM272" s="350"/>
      <c r="AN272" s="350"/>
      <c r="AO272" s="353" t="e">
        <f>#REF!</f>
        <v>#REF!</v>
      </c>
      <c r="AP272" s="353" t="e">
        <f>#REF!</f>
        <v>#REF!</v>
      </c>
      <c r="AQ272" s="353" t="e">
        <f>#REF!</f>
        <v>#REF!</v>
      </c>
      <c r="AR272" s="353" t="e">
        <f>#REF!</f>
        <v>#REF!</v>
      </c>
      <c r="AS272" s="353" t="e">
        <f>#REF!</f>
        <v>#REF!</v>
      </c>
      <c r="AT272" s="353" t="e">
        <f>#REF!</f>
        <v>#REF!</v>
      </c>
      <c r="AU272" s="349"/>
      <c r="AV272" s="349"/>
      <c r="AW272" s="322"/>
      <c r="AX272" s="349"/>
      <c r="AY272" s="322"/>
      <c r="AZ272" s="322"/>
      <c r="BA272" s="322"/>
      <c r="BB272" s="349"/>
      <c r="BC272" s="349"/>
    </row>
    <row r="273" spans="1:55" s="279" customFormat="1" ht="86.25" hidden="1" customHeight="1" x14ac:dyDescent="0.25">
      <c r="A273" s="353" t="str">
        <f>A580</f>
        <v>III</v>
      </c>
      <c r="B273" s="355" t="str">
        <f t="shared" ref="B273:AL273" si="154">B580</f>
        <v>DỰ ÁN 4: Đầu tư cơ sở hạ tầng thiết yếu, phục vụ sản xuất, đời sống trong vùng đồng bào dân tộc thiểu số và miền núi và các đơn vị sự nghiệp công của lĩnh vực dân tộc</v>
      </c>
      <c r="C273" s="353">
        <f t="shared" si="154"/>
        <v>0</v>
      </c>
      <c r="D273" s="350">
        <f t="shared" si="154"/>
        <v>14500</v>
      </c>
      <c r="E273" s="350">
        <f t="shared" si="154"/>
        <v>14500</v>
      </c>
      <c r="F273" s="350">
        <f t="shared" si="154"/>
        <v>0</v>
      </c>
      <c r="G273" s="350">
        <f t="shared" si="154"/>
        <v>0</v>
      </c>
      <c r="H273" s="350">
        <f t="shared" si="154"/>
        <v>14500</v>
      </c>
      <c r="I273" s="350">
        <f t="shared" si="154"/>
        <v>14500</v>
      </c>
      <c r="J273" s="350">
        <f t="shared" si="154"/>
        <v>0</v>
      </c>
      <c r="K273" s="350">
        <f t="shared" si="154"/>
        <v>14500</v>
      </c>
      <c r="L273" s="350">
        <f t="shared" si="154"/>
        <v>14500</v>
      </c>
      <c r="M273" s="350">
        <f t="shared" si="154"/>
        <v>0</v>
      </c>
      <c r="N273" s="350">
        <f t="shared" si="154"/>
        <v>0</v>
      </c>
      <c r="O273" s="350">
        <f t="shared" si="154"/>
        <v>0</v>
      </c>
      <c r="P273" s="350">
        <f t="shared" si="154"/>
        <v>0</v>
      </c>
      <c r="Q273" s="350">
        <f t="shared" si="154"/>
        <v>10150</v>
      </c>
      <c r="R273" s="350"/>
      <c r="S273" s="350"/>
      <c r="T273" s="350">
        <f t="shared" si="154"/>
        <v>0</v>
      </c>
      <c r="U273" s="350"/>
      <c r="V273" s="350"/>
      <c r="W273" s="350">
        <f t="shared" si="154"/>
        <v>4350</v>
      </c>
      <c r="X273" s="350"/>
      <c r="Y273" s="350"/>
      <c r="Z273" s="350">
        <f t="shared" si="154"/>
        <v>0</v>
      </c>
      <c r="AA273" s="350"/>
      <c r="AB273" s="350"/>
      <c r="AC273" s="350">
        <f t="shared" si="154"/>
        <v>0</v>
      </c>
      <c r="AD273" s="350"/>
      <c r="AE273" s="350"/>
      <c r="AF273" s="350">
        <f t="shared" si="154"/>
        <v>0</v>
      </c>
      <c r="AG273" s="350"/>
      <c r="AH273" s="350"/>
      <c r="AI273" s="350">
        <f t="shared" si="154"/>
        <v>0</v>
      </c>
      <c r="AJ273" s="350"/>
      <c r="AK273" s="350"/>
      <c r="AL273" s="350">
        <f t="shared" si="154"/>
        <v>0</v>
      </c>
      <c r="AM273" s="350"/>
      <c r="AN273" s="350"/>
      <c r="AO273" s="350"/>
      <c r="AP273" s="350"/>
      <c r="AQ273" s="350"/>
      <c r="AR273" s="350"/>
      <c r="AS273" s="350"/>
      <c r="AT273" s="350"/>
      <c r="AU273" s="349"/>
      <c r="AV273" s="349"/>
      <c r="AW273" s="322"/>
      <c r="AX273" s="349"/>
      <c r="AY273" s="322"/>
      <c r="AZ273" s="322"/>
      <c r="BA273" s="322"/>
      <c r="BB273" s="349"/>
      <c r="BC273" s="349"/>
    </row>
    <row r="274" spans="1:55" s="280" customFormat="1" ht="21" hidden="1" customHeight="1" x14ac:dyDescent="0.25">
      <c r="A274" s="356" t="e">
        <f>#REF!</f>
        <v>#REF!</v>
      </c>
      <c r="B274" s="357" t="e">
        <f>#REF!</f>
        <v>#REF!</v>
      </c>
      <c r="C274" s="356" t="e">
        <f>#REF!</f>
        <v>#REF!</v>
      </c>
      <c r="D274" s="344" t="e">
        <f>#REF!</f>
        <v>#REF!</v>
      </c>
      <c r="E274" s="344" t="e">
        <f>#REF!</f>
        <v>#REF!</v>
      </c>
      <c r="F274" s="344" t="e">
        <f>#REF!</f>
        <v>#REF!</v>
      </c>
      <c r="G274" s="344" t="e">
        <f>#REF!</f>
        <v>#REF!</v>
      </c>
      <c r="H274" s="344" t="e">
        <f>#REF!</f>
        <v>#REF!</v>
      </c>
      <c r="I274" s="344" t="e">
        <f>#REF!</f>
        <v>#REF!</v>
      </c>
      <c r="J274" s="344" t="e">
        <f>#REF!</f>
        <v>#REF!</v>
      </c>
      <c r="K274" s="344" t="e">
        <f>#REF!</f>
        <v>#REF!</v>
      </c>
      <c r="L274" s="344" t="e">
        <f>#REF!</f>
        <v>#REF!</v>
      </c>
      <c r="M274" s="344" t="e">
        <f>#REF!</f>
        <v>#REF!</v>
      </c>
      <c r="N274" s="344" t="e">
        <f>#REF!</f>
        <v>#REF!</v>
      </c>
      <c r="O274" s="344" t="e">
        <f>#REF!</f>
        <v>#REF!</v>
      </c>
      <c r="P274" s="344" t="e">
        <f>#REF!</f>
        <v>#REF!</v>
      </c>
      <c r="Q274" s="344" t="e">
        <f>#REF!</f>
        <v>#REF!</v>
      </c>
      <c r="R274" s="344"/>
      <c r="S274" s="344"/>
      <c r="T274" s="344" t="e">
        <f>#REF!</f>
        <v>#REF!</v>
      </c>
      <c r="U274" s="344"/>
      <c r="V274" s="344"/>
      <c r="W274" s="344" t="e">
        <f>#REF!</f>
        <v>#REF!</v>
      </c>
      <c r="X274" s="344"/>
      <c r="Y274" s="344"/>
      <c r="Z274" s="344" t="e">
        <f>#REF!</f>
        <v>#REF!</v>
      </c>
      <c r="AA274" s="344"/>
      <c r="AB274" s="344"/>
      <c r="AC274" s="344" t="e">
        <f>#REF!</f>
        <v>#REF!</v>
      </c>
      <c r="AD274" s="344"/>
      <c r="AE274" s="344"/>
      <c r="AF274" s="344" t="e">
        <f>#REF!</f>
        <v>#REF!</v>
      </c>
      <c r="AG274" s="344"/>
      <c r="AH274" s="344"/>
      <c r="AI274" s="344" t="e">
        <f>#REF!</f>
        <v>#REF!</v>
      </c>
      <c r="AJ274" s="344"/>
      <c r="AK274" s="344"/>
      <c r="AL274" s="344"/>
      <c r="AM274" s="344"/>
      <c r="AN274" s="344"/>
      <c r="AO274" s="344"/>
      <c r="AP274" s="344"/>
      <c r="AQ274" s="344"/>
      <c r="AR274" s="344"/>
      <c r="AS274" s="344"/>
      <c r="AT274" s="344"/>
      <c r="AU274" s="319"/>
      <c r="AV274" s="319"/>
      <c r="AW274" s="308"/>
      <c r="AX274" s="319"/>
      <c r="AY274" s="308"/>
      <c r="AZ274" s="308"/>
      <c r="BA274" s="308"/>
      <c r="BB274" s="319"/>
      <c r="BC274" s="319"/>
    </row>
    <row r="275" spans="1:55" s="280" customFormat="1" ht="29.25" hidden="1" customHeight="1" x14ac:dyDescent="0.25">
      <c r="A275" s="356" t="e">
        <f>#REF!</f>
        <v>#REF!</v>
      </c>
      <c r="B275" s="357" t="e">
        <f>#REF!</f>
        <v>#REF!</v>
      </c>
      <c r="C275" s="356" t="e">
        <f>#REF!</f>
        <v>#REF!</v>
      </c>
      <c r="D275" s="344" t="e">
        <f>#REF!</f>
        <v>#REF!</v>
      </c>
      <c r="E275" s="344" t="e">
        <f>#REF!</f>
        <v>#REF!</v>
      </c>
      <c r="F275" s="344" t="e">
        <f>#REF!</f>
        <v>#REF!</v>
      </c>
      <c r="G275" s="344" t="e">
        <f>#REF!</f>
        <v>#REF!</v>
      </c>
      <c r="H275" s="344" t="e">
        <f>#REF!</f>
        <v>#REF!</v>
      </c>
      <c r="I275" s="344" t="e">
        <f>#REF!</f>
        <v>#REF!</v>
      </c>
      <c r="J275" s="344" t="e">
        <f>#REF!</f>
        <v>#REF!</v>
      </c>
      <c r="K275" s="344" t="e">
        <f>#REF!</f>
        <v>#REF!</v>
      </c>
      <c r="L275" s="344" t="e">
        <f>#REF!</f>
        <v>#REF!</v>
      </c>
      <c r="M275" s="344" t="e">
        <f>#REF!</f>
        <v>#REF!</v>
      </c>
      <c r="N275" s="344" t="e">
        <f>#REF!</f>
        <v>#REF!</v>
      </c>
      <c r="O275" s="344" t="e">
        <f>#REF!</f>
        <v>#REF!</v>
      </c>
      <c r="P275" s="344" t="e">
        <f>#REF!</f>
        <v>#REF!</v>
      </c>
      <c r="Q275" s="344" t="e">
        <f>#REF!</f>
        <v>#REF!</v>
      </c>
      <c r="R275" s="344"/>
      <c r="S275" s="344"/>
      <c r="T275" s="344" t="e">
        <f>#REF!</f>
        <v>#REF!</v>
      </c>
      <c r="U275" s="344"/>
      <c r="V275" s="344"/>
      <c r="W275" s="344" t="e">
        <f>#REF!</f>
        <v>#REF!</v>
      </c>
      <c r="X275" s="344"/>
      <c r="Y275" s="344"/>
      <c r="Z275" s="344" t="e">
        <f>#REF!</f>
        <v>#REF!</v>
      </c>
      <c r="AA275" s="344"/>
      <c r="AB275" s="344"/>
      <c r="AC275" s="344" t="e">
        <f>#REF!</f>
        <v>#REF!</v>
      </c>
      <c r="AD275" s="344"/>
      <c r="AE275" s="344"/>
      <c r="AF275" s="344" t="e">
        <f>#REF!</f>
        <v>#REF!</v>
      </c>
      <c r="AG275" s="344"/>
      <c r="AH275" s="344"/>
      <c r="AI275" s="344" t="e">
        <f>#REF!</f>
        <v>#REF!</v>
      </c>
      <c r="AJ275" s="344"/>
      <c r="AK275" s="344"/>
      <c r="AL275" s="344" t="e">
        <f>#REF!</f>
        <v>#REF!</v>
      </c>
      <c r="AM275" s="344"/>
      <c r="AN275" s="344"/>
      <c r="AO275" s="344"/>
      <c r="AP275" s="344"/>
      <c r="AQ275" s="344"/>
      <c r="AR275" s="344"/>
      <c r="AS275" s="344"/>
      <c r="AT275" s="344"/>
      <c r="AU275" s="319"/>
      <c r="AV275" s="319"/>
      <c r="AW275" s="308"/>
      <c r="AX275" s="319"/>
      <c r="AY275" s="308"/>
      <c r="AZ275" s="308"/>
      <c r="BA275" s="308"/>
      <c r="BB275" s="319"/>
      <c r="BC275" s="319"/>
    </row>
    <row r="276" spans="1:55" s="280" customFormat="1" ht="21" hidden="1" customHeight="1" x14ac:dyDescent="0.25">
      <c r="A276" s="356" t="e">
        <f>#REF!</f>
        <v>#REF!</v>
      </c>
      <c r="B276" s="357" t="e">
        <f>#REF!</f>
        <v>#REF!</v>
      </c>
      <c r="C276" s="356" t="e">
        <f>#REF!</f>
        <v>#REF!</v>
      </c>
      <c r="D276" s="344" t="e">
        <f>#REF!</f>
        <v>#REF!</v>
      </c>
      <c r="E276" s="344" t="e">
        <f>#REF!</f>
        <v>#REF!</v>
      </c>
      <c r="F276" s="344" t="e">
        <f>#REF!</f>
        <v>#REF!</v>
      </c>
      <c r="G276" s="344" t="e">
        <f>#REF!</f>
        <v>#REF!</v>
      </c>
      <c r="H276" s="344" t="e">
        <f>#REF!</f>
        <v>#REF!</v>
      </c>
      <c r="I276" s="344" t="e">
        <f>#REF!</f>
        <v>#REF!</v>
      </c>
      <c r="J276" s="344" t="e">
        <f>#REF!</f>
        <v>#REF!</v>
      </c>
      <c r="K276" s="344" t="e">
        <f>#REF!</f>
        <v>#REF!</v>
      </c>
      <c r="L276" s="344" t="e">
        <f>#REF!</f>
        <v>#REF!</v>
      </c>
      <c r="M276" s="344" t="e">
        <f>#REF!</f>
        <v>#REF!</v>
      </c>
      <c r="N276" s="344" t="e">
        <f>#REF!</f>
        <v>#REF!</v>
      </c>
      <c r="O276" s="344" t="e">
        <f>#REF!</f>
        <v>#REF!</v>
      </c>
      <c r="P276" s="344" t="e">
        <f>#REF!</f>
        <v>#REF!</v>
      </c>
      <c r="Q276" s="344" t="e">
        <f>#REF!</f>
        <v>#REF!</v>
      </c>
      <c r="R276" s="344"/>
      <c r="S276" s="344"/>
      <c r="T276" s="344" t="e">
        <f>#REF!</f>
        <v>#REF!</v>
      </c>
      <c r="U276" s="344"/>
      <c r="V276" s="344"/>
      <c r="W276" s="344" t="e">
        <f>#REF!</f>
        <v>#REF!</v>
      </c>
      <c r="X276" s="344"/>
      <c r="Y276" s="344"/>
      <c r="Z276" s="344" t="e">
        <f>#REF!</f>
        <v>#REF!</v>
      </c>
      <c r="AA276" s="344"/>
      <c r="AB276" s="344"/>
      <c r="AC276" s="344" t="e">
        <f>#REF!</f>
        <v>#REF!</v>
      </c>
      <c r="AD276" s="344"/>
      <c r="AE276" s="344"/>
      <c r="AF276" s="344" t="e">
        <f>#REF!</f>
        <v>#REF!</v>
      </c>
      <c r="AG276" s="344"/>
      <c r="AH276" s="344"/>
      <c r="AI276" s="344" t="e">
        <f>#REF!</f>
        <v>#REF!</v>
      </c>
      <c r="AJ276" s="344"/>
      <c r="AK276" s="344"/>
      <c r="AL276" s="344" t="e">
        <f>#REF!</f>
        <v>#REF!</v>
      </c>
      <c r="AM276" s="344"/>
      <c r="AN276" s="344"/>
      <c r="AO276" s="356" t="e">
        <f>#REF!</f>
        <v>#REF!</v>
      </c>
      <c r="AP276" s="356" t="e">
        <f>#REF!</f>
        <v>#REF!</v>
      </c>
      <c r="AQ276" s="356" t="e">
        <f>#REF!</f>
        <v>#REF!</v>
      </c>
      <c r="AR276" s="356" t="e">
        <f>#REF!</f>
        <v>#REF!</v>
      </c>
      <c r="AS276" s="356" t="e">
        <f>#REF!</f>
        <v>#REF!</v>
      </c>
      <c r="AT276" s="356" t="e">
        <f>#REF!</f>
        <v>#REF!</v>
      </c>
      <c r="AU276" s="319"/>
      <c r="AV276" s="319"/>
      <c r="AW276" s="308"/>
      <c r="AX276" s="319"/>
      <c r="AY276" s="308"/>
      <c r="AZ276" s="308"/>
      <c r="BA276" s="308"/>
      <c r="BB276" s="319"/>
      <c r="BC276" s="319"/>
    </row>
    <row r="277" spans="1:55" s="280" customFormat="1" ht="21" hidden="1" customHeight="1" x14ac:dyDescent="0.25">
      <c r="A277" s="356" t="e">
        <f>#REF!</f>
        <v>#REF!</v>
      </c>
      <c r="B277" s="357" t="e">
        <f>#REF!</f>
        <v>#REF!</v>
      </c>
      <c r="C277" s="356" t="e">
        <f>#REF!</f>
        <v>#REF!</v>
      </c>
      <c r="D277" s="344" t="e">
        <f>#REF!</f>
        <v>#REF!</v>
      </c>
      <c r="E277" s="344" t="e">
        <f>#REF!</f>
        <v>#REF!</v>
      </c>
      <c r="F277" s="344" t="e">
        <f>#REF!</f>
        <v>#REF!</v>
      </c>
      <c r="G277" s="344" t="e">
        <f>#REF!</f>
        <v>#REF!</v>
      </c>
      <c r="H277" s="344" t="e">
        <f>#REF!</f>
        <v>#REF!</v>
      </c>
      <c r="I277" s="344" t="e">
        <f>#REF!</f>
        <v>#REF!</v>
      </c>
      <c r="J277" s="344" t="e">
        <f>#REF!</f>
        <v>#REF!</v>
      </c>
      <c r="K277" s="344" t="e">
        <f>#REF!</f>
        <v>#REF!</v>
      </c>
      <c r="L277" s="344" t="e">
        <f>#REF!</f>
        <v>#REF!</v>
      </c>
      <c r="M277" s="344" t="e">
        <f>#REF!</f>
        <v>#REF!</v>
      </c>
      <c r="N277" s="344" t="e">
        <f>#REF!</f>
        <v>#REF!</v>
      </c>
      <c r="O277" s="344" t="e">
        <f>#REF!</f>
        <v>#REF!</v>
      </c>
      <c r="P277" s="344" t="e">
        <f>#REF!</f>
        <v>#REF!</v>
      </c>
      <c r="Q277" s="344" t="e">
        <f>#REF!</f>
        <v>#REF!</v>
      </c>
      <c r="R277" s="344"/>
      <c r="S277" s="344"/>
      <c r="T277" s="344" t="e">
        <f>#REF!</f>
        <v>#REF!</v>
      </c>
      <c r="U277" s="344"/>
      <c r="V277" s="344"/>
      <c r="W277" s="344" t="e">
        <f>#REF!</f>
        <v>#REF!</v>
      </c>
      <c r="X277" s="344"/>
      <c r="Y277" s="344"/>
      <c r="Z277" s="344" t="e">
        <f>#REF!</f>
        <v>#REF!</v>
      </c>
      <c r="AA277" s="344"/>
      <c r="AB277" s="344"/>
      <c r="AC277" s="344" t="e">
        <f>#REF!</f>
        <v>#REF!</v>
      </c>
      <c r="AD277" s="344"/>
      <c r="AE277" s="344"/>
      <c r="AF277" s="344" t="e">
        <f>#REF!</f>
        <v>#REF!</v>
      </c>
      <c r="AG277" s="344"/>
      <c r="AH277" s="344"/>
      <c r="AI277" s="344" t="e">
        <f>#REF!</f>
        <v>#REF!</v>
      </c>
      <c r="AJ277" s="344"/>
      <c r="AK277" s="344"/>
      <c r="AL277" s="344"/>
      <c r="AM277" s="344"/>
      <c r="AN277" s="344"/>
      <c r="AO277" s="344"/>
      <c r="AP277" s="344"/>
      <c r="AQ277" s="344"/>
      <c r="AR277" s="344"/>
      <c r="AS277" s="344"/>
      <c r="AT277" s="344"/>
      <c r="AU277" s="319"/>
      <c r="AV277" s="319"/>
      <c r="AW277" s="308"/>
      <c r="AX277" s="319"/>
      <c r="AY277" s="308"/>
      <c r="AZ277" s="308"/>
      <c r="BA277" s="308"/>
      <c r="BB277" s="319"/>
      <c r="BC277" s="319"/>
    </row>
    <row r="278" spans="1:55" s="280" customFormat="1" ht="21" hidden="1" customHeight="1" x14ac:dyDescent="0.25">
      <c r="A278" s="356" t="e">
        <f>#REF!</f>
        <v>#REF!</v>
      </c>
      <c r="B278" s="357" t="e">
        <f>#REF!</f>
        <v>#REF!</v>
      </c>
      <c r="C278" s="356" t="e">
        <f>#REF!</f>
        <v>#REF!</v>
      </c>
      <c r="D278" s="344" t="e">
        <f>#REF!</f>
        <v>#REF!</v>
      </c>
      <c r="E278" s="344" t="e">
        <f>#REF!</f>
        <v>#REF!</v>
      </c>
      <c r="F278" s="344" t="e">
        <f>#REF!</f>
        <v>#REF!</v>
      </c>
      <c r="G278" s="344" t="e">
        <f>#REF!</f>
        <v>#REF!</v>
      </c>
      <c r="H278" s="344" t="e">
        <f>#REF!</f>
        <v>#REF!</v>
      </c>
      <c r="I278" s="344" t="e">
        <f>#REF!</f>
        <v>#REF!</v>
      </c>
      <c r="J278" s="344" t="e">
        <f>#REF!</f>
        <v>#REF!</v>
      </c>
      <c r="K278" s="344" t="e">
        <f>#REF!</f>
        <v>#REF!</v>
      </c>
      <c r="L278" s="344" t="e">
        <f>#REF!</f>
        <v>#REF!</v>
      </c>
      <c r="M278" s="344" t="e">
        <f>#REF!</f>
        <v>#REF!</v>
      </c>
      <c r="N278" s="344" t="e">
        <f>#REF!</f>
        <v>#REF!</v>
      </c>
      <c r="O278" s="344" t="e">
        <f>#REF!</f>
        <v>#REF!</v>
      </c>
      <c r="P278" s="344" t="e">
        <f>#REF!</f>
        <v>#REF!</v>
      </c>
      <c r="Q278" s="344" t="e">
        <f>#REF!</f>
        <v>#REF!</v>
      </c>
      <c r="R278" s="344"/>
      <c r="S278" s="344"/>
      <c r="T278" s="344" t="e">
        <f>#REF!</f>
        <v>#REF!</v>
      </c>
      <c r="U278" s="344"/>
      <c r="V278" s="344"/>
      <c r="W278" s="344" t="e">
        <f>#REF!</f>
        <v>#REF!</v>
      </c>
      <c r="X278" s="344"/>
      <c r="Y278" s="344"/>
      <c r="Z278" s="344" t="e">
        <f>#REF!</f>
        <v>#REF!</v>
      </c>
      <c r="AA278" s="344"/>
      <c r="AB278" s="344"/>
      <c r="AC278" s="344" t="e">
        <f>#REF!</f>
        <v>#REF!</v>
      </c>
      <c r="AD278" s="344"/>
      <c r="AE278" s="344"/>
      <c r="AF278" s="344" t="e">
        <f>#REF!</f>
        <v>#REF!</v>
      </c>
      <c r="AG278" s="344"/>
      <c r="AH278" s="344"/>
      <c r="AI278" s="344" t="e">
        <f>#REF!</f>
        <v>#REF!</v>
      </c>
      <c r="AJ278" s="344"/>
      <c r="AK278" s="344"/>
      <c r="AL278" s="344" t="e">
        <f>#REF!</f>
        <v>#REF!</v>
      </c>
      <c r="AM278" s="344"/>
      <c r="AN278" s="344"/>
      <c r="AO278" s="356" t="e">
        <f>#REF!</f>
        <v>#REF!</v>
      </c>
      <c r="AP278" s="356" t="e">
        <f>#REF!</f>
        <v>#REF!</v>
      </c>
      <c r="AQ278" s="356" t="e">
        <f>#REF!</f>
        <v>#REF!</v>
      </c>
      <c r="AR278" s="356" t="e">
        <f>#REF!</f>
        <v>#REF!</v>
      </c>
      <c r="AS278" s="356" t="e">
        <f>#REF!</f>
        <v>#REF!</v>
      </c>
      <c r="AT278" s="356" t="e">
        <f>#REF!</f>
        <v>#REF!</v>
      </c>
      <c r="AU278" s="319"/>
      <c r="AV278" s="319"/>
      <c r="AW278" s="308"/>
      <c r="AX278" s="319"/>
      <c r="AY278" s="308"/>
      <c r="AZ278" s="308"/>
      <c r="BA278" s="308"/>
      <c r="BB278" s="319"/>
      <c r="BC278" s="319"/>
    </row>
    <row r="279" spans="1:55" s="280" customFormat="1" ht="21" hidden="1" customHeight="1" x14ac:dyDescent="0.25">
      <c r="A279" s="356" t="e">
        <f>#REF!</f>
        <v>#REF!</v>
      </c>
      <c r="B279" s="357" t="e">
        <f>#REF!</f>
        <v>#REF!</v>
      </c>
      <c r="C279" s="356" t="e">
        <f>#REF!</f>
        <v>#REF!</v>
      </c>
      <c r="D279" s="344" t="e">
        <f>#REF!</f>
        <v>#REF!</v>
      </c>
      <c r="E279" s="344" t="e">
        <f>#REF!</f>
        <v>#REF!</v>
      </c>
      <c r="F279" s="344" t="e">
        <f>#REF!</f>
        <v>#REF!</v>
      </c>
      <c r="G279" s="344" t="e">
        <f>#REF!</f>
        <v>#REF!</v>
      </c>
      <c r="H279" s="344" t="e">
        <f>#REF!</f>
        <v>#REF!</v>
      </c>
      <c r="I279" s="344" t="e">
        <f>#REF!</f>
        <v>#REF!</v>
      </c>
      <c r="J279" s="344" t="e">
        <f>#REF!</f>
        <v>#REF!</v>
      </c>
      <c r="K279" s="344" t="e">
        <f>#REF!</f>
        <v>#REF!</v>
      </c>
      <c r="L279" s="344" t="e">
        <f>#REF!</f>
        <v>#REF!</v>
      </c>
      <c r="M279" s="344" t="e">
        <f>#REF!</f>
        <v>#REF!</v>
      </c>
      <c r="N279" s="344" t="e">
        <f>#REF!</f>
        <v>#REF!</v>
      </c>
      <c r="O279" s="344" t="e">
        <f>#REF!</f>
        <v>#REF!</v>
      </c>
      <c r="P279" s="344" t="e">
        <f>#REF!</f>
        <v>#REF!</v>
      </c>
      <c r="Q279" s="344" t="e">
        <f>#REF!</f>
        <v>#REF!</v>
      </c>
      <c r="R279" s="344"/>
      <c r="S279" s="344"/>
      <c r="T279" s="344" t="e">
        <f>#REF!</f>
        <v>#REF!</v>
      </c>
      <c r="U279" s="344"/>
      <c r="V279" s="344"/>
      <c r="W279" s="344" t="e">
        <f>#REF!</f>
        <v>#REF!</v>
      </c>
      <c r="X279" s="344"/>
      <c r="Y279" s="344"/>
      <c r="Z279" s="344" t="e">
        <f>#REF!</f>
        <v>#REF!</v>
      </c>
      <c r="AA279" s="344"/>
      <c r="AB279" s="344"/>
      <c r="AC279" s="344" t="e">
        <f>#REF!</f>
        <v>#REF!</v>
      </c>
      <c r="AD279" s="344"/>
      <c r="AE279" s="344"/>
      <c r="AF279" s="344" t="e">
        <f>#REF!</f>
        <v>#REF!</v>
      </c>
      <c r="AG279" s="344"/>
      <c r="AH279" s="344"/>
      <c r="AI279" s="344" t="e">
        <f>#REF!</f>
        <v>#REF!</v>
      </c>
      <c r="AJ279" s="344"/>
      <c r="AK279" s="344"/>
      <c r="AL279" s="344"/>
      <c r="AM279" s="344"/>
      <c r="AN279" s="344"/>
      <c r="AO279" s="344"/>
      <c r="AP279" s="344"/>
      <c r="AQ279" s="344"/>
      <c r="AR279" s="344"/>
      <c r="AS279" s="344"/>
      <c r="AT279" s="344"/>
      <c r="AU279" s="319"/>
      <c r="AV279" s="319"/>
      <c r="AW279" s="308"/>
      <c r="AX279" s="319"/>
      <c r="AY279" s="308"/>
      <c r="AZ279" s="308"/>
      <c r="BA279" s="308"/>
      <c r="BB279" s="319"/>
      <c r="BC279" s="319"/>
    </row>
    <row r="280" spans="1:55" s="280" customFormat="1" ht="21" hidden="1" customHeight="1" x14ac:dyDescent="0.25">
      <c r="A280" s="356" t="e">
        <f>#REF!</f>
        <v>#REF!</v>
      </c>
      <c r="B280" s="357" t="e">
        <f>#REF!</f>
        <v>#REF!</v>
      </c>
      <c r="C280" s="356" t="e">
        <f>#REF!</f>
        <v>#REF!</v>
      </c>
      <c r="D280" s="344" t="e">
        <f>#REF!</f>
        <v>#REF!</v>
      </c>
      <c r="E280" s="344" t="e">
        <f>#REF!</f>
        <v>#REF!</v>
      </c>
      <c r="F280" s="344" t="e">
        <f>#REF!</f>
        <v>#REF!</v>
      </c>
      <c r="G280" s="344" t="e">
        <f>#REF!</f>
        <v>#REF!</v>
      </c>
      <c r="H280" s="344" t="e">
        <f>#REF!</f>
        <v>#REF!</v>
      </c>
      <c r="I280" s="344" t="e">
        <f>#REF!</f>
        <v>#REF!</v>
      </c>
      <c r="J280" s="344" t="e">
        <f>#REF!</f>
        <v>#REF!</v>
      </c>
      <c r="K280" s="344" t="e">
        <f>#REF!</f>
        <v>#REF!</v>
      </c>
      <c r="L280" s="344" t="e">
        <f>#REF!</f>
        <v>#REF!</v>
      </c>
      <c r="M280" s="344" t="e">
        <f>#REF!</f>
        <v>#REF!</v>
      </c>
      <c r="N280" s="344" t="e">
        <f>#REF!</f>
        <v>#REF!</v>
      </c>
      <c r="O280" s="344" t="e">
        <f>#REF!</f>
        <v>#REF!</v>
      </c>
      <c r="P280" s="344" t="e">
        <f>#REF!</f>
        <v>#REF!</v>
      </c>
      <c r="Q280" s="344" t="e">
        <f>#REF!</f>
        <v>#REF!</v>
      </c>
      <c r="R280" s="344"/>
      <c r="S280" s="344"/>
      <c r="T280" s="344" t="e">
        <f>#REF!</f>
        <v>#REF!</v>
      </c>
      <c r="U280" s="344"/>
      <c r="V280" s="344"/>
      <c r="W280" s="344" t="e">
        <f>#REF!</f>
        <v>#REF!</v>
      </c>
      <c r="X280" s="344"/>
      <c r="Y280" s="344"/>
      <c r="Z280" s="344" t="e">
        <f>#REF!</f>
        <v>#REF!</v>
      </c>
      <c r="AA280" s="344"/>
      <c r="AB280" s="344"/>
      <c r="AC280" s="344" t="e">
        <f>#REF!</f>
        <v>#REF!</v>
      </c>
      <c r="AD280" s="344"/>
      <c r="AE280" s="344"/>
      <c r="AF280" s="344" t="e">
        <f>#REF!</f>
        <v>#REF!</v>
      </c>
      <c r="AG280" s="344"/>
      <c r="AH280" s="344"/>
      <c r="AI280" s="344" t="e">
        <f>#REF!</f>
        <v>#REF!</v>
      </c>
      <c r="AJ280" s="344"/>
      <c r="AK280" s="344"/>
      <c r="AL280" s="344"/>
      <c r="AM280" s="344"/>
      <c r="AN280" s="344"/>
      <c r="AO280" s="344"/>
      <c r="AP280" s="344"/>
      <c r="AQ280" s="344"/>
      <c r="AR280" s="344"/>
      <c r="AS280" s="344"/>
      <c r="AT280" s="344"/>
      <c r="AU280" s="319"/>
      <c r="AV280" s="319"/>
      <c r="AW280" s="308"/>
      <c r="AX280" s="319"/>
      <c r="AY280" s="308"/>
      <c r="AZ280" s="308"/>
      <c r="BA280" s="308"/>
      <c r="BB280" s="319"/>
      <c r="BC280" s="319"/>
    </row>
    <row r="281" spans="1:55" s="280" customFormat="1" ht="21" hidden="1" customHeight="1" x14ac:dyDescent="0.25">
      <c r="A281" s="356" t="str">
        <f>A581</f>
        <v>III.1</v>
      </c>
      <c r="B281" s="357" t="str">
        <f t="shared" ref="B281:AL281" si="155">B581</f>
        <v xml:space="preserve"> Đầu tư CSHT</v>
      </c>
      <c r="C281" s="356">
        <f t="shared" si="155"/>
        <v>0</v>
      </c>
      <c r="D281" s="344">
        <f t="shared" si="155"/>
        <v>14500</v>
      </c>
      <c r="E281" s="344">
        <f t="shared" si="155"/>
        <v>14500</v>
      </c>
      <c r="F281" s="344">
        <f t="shared" si="155"/>
        <v>0</v>
      </c>
      <c r="G281" s="344">
        <f t="shared" si="155"/>
        <v>0</v>
      </c>
      <c r="H281" s="344">
        <f t="shared" si="155"/>
        <v>14500</v>
      </c>
      <c r="I281" s="344">
        <f t="shared" si="155"/>
        <v>14500</v>
      </c>
      <c r="J281" s="344">
        <f t="shared" si="155"/>
        <v>0</v>
      </c>
      <c r="K281" s="344">
        <f t="shared" si="155"/>
        <v>14500</v>
      </c>
      <c r="L281" s="344">
        <f t="shared" si="155"/>
        <v>14500</v>
      </c>
      <c r="M281" s="344">
        <f t="shared" si="155"/>
        <v>0</v>
      </c>
      <c r="N281" s="344">
        <f t="shared" si="155"/>
        <v>0</v>
      </c>
      <c r="O281" s="344">
        <f t="shared" si="155"/>
        <v>0</v>
      </c>
      <c r="P281" s="344">
        <f t="shared" si="155"/>
        <v>0</v>
      </c>
      <c r="Q281" s="344">
        <f t="shared" si="155"/>
        <v>10150</v>
      </c>
      <c r="R281" s="344"/>
      <c r="S281" s="344"/>
      <c r="T281" s="344">
        <f t="shared" si="155"/>
        <v>0</v>
      </c>
      <c r="U281" s="344"/>
      <c r="V281" s="344"/>
      <c r="W281" s="344">
        <f t="shared" si="155"/>
        <v>4350</v>
      </c>
      <c r="X281" s="344"/>
      <c r="Y281" s="344"/>
      <c r="Z281" s="344">
        <f t="shared" si="155"/>
        <v>0</v>
      </c>
      <c r="AA281" s="344"/>
      <c r="AB281" s="344"/>
      <c r="AC281" s="344">
        <f t="shared" si="155"/>
        <v>0</v>
      </c>
      <c r="AD281" s="344"/>
      <c r="AE281" s="344"/>
      <c r="AF281" s="344">
        <f t="shared" si="155"/>
        <v>0</v>
      </c>
      <c r="AG281" s="344"/>
      <c r="AH281" s="344"/>
      <c r="AI281" s="344">
        <f t="shared" si="155"/>
        <v>0</v>
      </c>
      <c r="AJ281" s="344"/>
      <c r="AK281" s="344"/>
      <c r="AL281" s="344">
        <f t="shared" si="155"/>
        <v>0</v>
      </c>
      <c r="AM281" s="344"/>
      <c r="AN281" s="344"/>
      <c r="AO281" s="344"/>
      <c r="AP281" s="344"/>
      <c r="AQ281" s="344"/>
      <c r="AR281" s="344"/>
      <c r="AS281" s="344"/>
      <c r="AT281" s="344"/>
      <c r="AU281" s="319"/>
      <c r="AV281" s="319"/>
      <c r="AW281" s="308"/>
      <c r="AX281" s="319"/>
      <c r="AY281" s="308"/>
      <c r="AZ281" s="308"/>
      <c r="BA281" s="308"/>
      <c r="BB281" s="319"/>
      <c r="BC281" s="319"/>
    </row>
    <row r="282" spans="1:55" s="280" customFormat="1" ht="21" hidden="1" customHeight="1" x14ac:dyDescent="0.25">
      <c r="A282" s="356" t="e">
        <f>#REF!</f>
        <v>#REF!</v>
      </c>
      <c r="B282" s="357" t="e">
        <f>#REF!</f>
        <v>#REF!</v>
      </c>
      <c r="C282" s="356" t="e">
        <f>#REF!</f>
        <v>#REF!</v>
      </c>
      <c r="D282" s="344" t="e">
        <f>#REF!</f>
        <v>#REF!</v>
      </c>
      <c r="E282" s="344" t="e">
        <f>#REF!</f>
        <v>#REF!</v>
      </c>
      <c r="F282" s="344" t="e">
        <f>#REF!</f>
        <v>#REF!</v>
      </c>
      <c r="G282" s="344" t="e">
        <f>#REF!</f>
        <v>#REF!</v>
      </c>
      <c r="H282" s="344" t="e">
        <f>#REF!</f>
        <v>#REF!</v>
      </c>
      <c r="I282" s="344" t="e">
        <f>#REF!</f>
        <v>#REF!</v>
      </c>
      <c r="J282" s="344" t="e">
        <f>#REF!</f>
        <v>#REF!</v>
      </c>
      <c r="K282" s="344" t="e">
        <f>#REF!</f>
        <v>#REF!</v>
      </c>
      <c r="L282" s="344" t="e">
        <f>#REF!</f>
        <v>#REF!</v>
      </c>
      <c r="M282" s="344" t="e">
        <f>#REF!</f>
        <v>#REF!</v>
      </c>
      <c r="N282" s="344" t="e">
        <f>#REF!</f>
        <v>#REF!</v>
      </c>
      <c r="O282" s="344" t="e">
        <f>#REF!</f>
        <v>#REF!</v>
      </c>
      <c r="P282" s="344" t="e">
        <f>#REF!</f>
        <v>#REF!</v>
      </c>
      <c r="Q282" s="344" t="e">
        <f>#REF!</f>
        <v>#REF!</v>
      </c>
      <c r="R282" s="344"/>
      <c r="S282" s="344"/>
      <c r="T282" s="344" t="e">
        <f>#REF!</f>
        <v>#REF!</v>
      </c>
      <c r="U282" s="344"/>
      <c r="V282" s="344"/>
      <c r="W282" s="344" t="e">
        <f>#REF!</f>
        <v>#REF!</v>
      </c>
      <c r="X282" s="344"/>
      <c r="Y282" s="344"/>
      <c r="Z282" s="344" t="e">
        <f>#REF!</f>
        <v>#REF!</v>
      </c>
      <c r="AA282" s="344"/>
      <c r="AB282" s="344"/>
      <c r="AC282" s="344" t="e">
        <f>#REF!</f>
        <v>#REF!</v>
      </c>
      <c r="AD282" s="344"/>
      <c r="AE282" s="344"/>
      <c r="AF282" s="344" t="e">
        <f>#REF!</f>
        <v>#REF!</v>
      </c>
      <c r="AG282" s="344"/>
      <c r="AH282" s="344"/>
      <c r="AI282" s="344" t="e">
        <f>#REF!</f>
        <v>#REF!</v>
      </c>
      <c r="AJ282" s="344"/>
      <c r="AK282" s="344"/>
      <c r="AL282" s="344" t="e">
        <f>#REF!</f>
        <v>#REF!</v>
      </c>
      <c r="AM282" s="344"/>
      <c r="AN282" s="344"/>
      <c r="AO282" s="344"/>
      <c r="AP282" s="344"/>
      <c r="AQ282" s="344"/>
      <c r="AR282" s="344"/>
      <c r="AS282" s="344"/>
      <c r="AT282" s="344"/>
      <c r="AU282" s="319"/>
      <c r="AV282" s="319"/>
      <c r="AW282" s="308"/>
      <c r="AX282" s="319"/>
      <c r="AY282" s="308"/>
      <c r="AZ282" s="308"/>
      <c r="BA282" s="308"/>
      <c r="BB282" s="319"/>
      <c r="BC282" s="319"/>
    </row>
    <row r="283" spans="1:55" s="280" customFormat="1" ht="28.5" hidden="1" customHeight="1" x14ac:dyDescent="0.25">
      <c r="A283" s="356" t="e">
        <f>#REF!</f>
        <v>#REF!</v>
      </c>
      <c r="B283" s="357" t="e">
        <f>#REF!</f>
        <v>#REF!</v>
      </c>
      <c r="C283" s="356" t="e">
        <f>#REF!</f>
        <v>#REF!</v>
      </c>
      <c r="D283" s="344" t="e">
        <f>#REF!</f>
        <v>#REF!</v>
      </c>
      <c r="E283" s="344" t="e">
        <f>#REF!</f>
        <v>#REF!</v>
      </c>
      <c r="F283" s="344" t="e">
        <f>#REF!</f>
        <v>#REF!</v>
      </c>
      <c r="G283" s="344" t="e">
        <f>#REF!</f>
        <v>#REF!</v>
      </c>
      <c r="H283" s="344" t="e">
        <f>#REF!</f>
        <v>#REF!</v>
      </c>
      <c r="I283" s="344" t="e">
        <f>#REF!</f>
        <v>#REF!</v>
      </c>
      <c r="J283" s="344" t="e">
        <f>#REF!</f>
        <v>#REF!</v>
      </c>
      <c r="K283" s="344" t="e">
        <f>#REF!</f>
        <v>#REF!</v>
      </c>
      <c r="L283" s="344" t="e">
        <f>#REF!</f>
        <v>#REF!</v>
      </c>
      <c r="M283" s="344" t="e">
        <f>#REF!</f>
        <v>#REF!</v>
      </c>
      <c r="N283" s="344" t="e">
        <f>#REF!</f>
        <v>#REF!</v>
      </c>
      <c r="O283" s="344" t="e">
        <f>#REF!</f>
        <v>#REF!</v>
      </c>
      <c r="P283" s="344" t="e">
        <f>#REF!</f>
        <v>#REF!</v>
      </c>
      <c r="Q283" s="344" t="e">
        <f>#REF!</f>
        <v>#REF!</v>
      </c>
      <c r="R283" s="344"/>
      <c r="S283" s="344"/>
      <c r="T283" s="344" t="e">
        <f>#REF!</f>
        <v>#REF!</v>
      </c>
      <c r="U283" s="344"/>
      <c r="V283" s="344"/>
      <c r="W283" s="344" t="e">
        <f>#REF!</f>
        <v>#REF!</v>
      </c>
      <c r="X283" s="344"/>
      <c r="Y283" s="344"/>
      <c r="Z283" s="344" t="e">
        <f>#REF!</f>
        <v>#REF!</v>
      </c>
      <c r="AA283" s="344"/>
      <c r="AB283" s="344"/>
      <c r="AC283" s="344" t="e">
        <f>#REF!</f>
        <v>#REF!</v>
      </c>
      <c r="AD283" s="344"/>
      <c r="AE283" s="344"/>
      <c r="AF283" s="344" t="e">
        <f>#REF!</f>
        <v>#REF!</v>
      </c>
      <c r="AG283" s="344"/>
      <c r="AH283" s="344"/>
      <c r="AI283" s="344" t="e">
        <f>#REF!</f>
        <v>#REF!</v>
      </c>
      <c r="AJ283" s="344"/>
      <c r="AK283" s="344"/>
      <c r="AL283" s="344" t="e">
        <f>#REF!</f>
        <v>#REF!</v>
      </c>
      <c r="AM283" s="344"/>
      <c r="AN283" s="344"/>
      <c r="AO283" s="356" t="e">
        <f>#REF!</f>
        <v>#REF!</v>
      </c>
      <c r="AP283" s="356" t="e">
        <f>#REF!</f>
        <v>#REF!</v>
      </c>
      <c r="AQ283" s="356" t="e">
        <f>#REF!</f>
        <v>#REF!</v>
      </c>
      <c r="AR283" s="356" t="e">
        <f>#REF!</f>
        <v>#REF!</v>
      </c>
      <c r="AS283" s="356" t="e">
        <f>#REF!</f>
        <v>#REF!</v>
      </c>
      <c r="AT283" s="356" t="e">
        <f>#REF!</f>
        <v>#REF!</v>
      </c>
      <c r="AU283" s="319"/>
      <c r="AV283" s="319"/>
      <c r="AW283" s="308"/>
      <c r="AX283" s="319"/>
      <c r="AY283" s="308"/>
      <c r="AZ283" s="308"/>
      <c r="BA283" s="308"/>
      <c r="BB283" s="319"/>
      <c r="BC283" s="319"/>
    </row>
    <row r="284" spans="1:55" s="280" customFormat="1" ht="21" hidden="1" customHeight="1" x14ac:dyDescent="0.25">
      <c r="A284" s="356" t="e">
        <f>#REF!</f>
        <v>#REF!</v>
      </c>
      <c r="B284" s="357" t="e">
        <f>#REF!</f>
        <v>#REF!</v>
      </c>
      <c r="C284" s="356" t="e">
        <f>#REF!</f>
        <v>#REF!</v>
      </c>
      <c r="D284" s="344" t="e">
        <f>#REF!</f>
        <v>#REF!</v>
      </c>
      <c r="E284" s="344" t="e">
        <f>#REF!</f>
        <v>#REF!</v>
      </c>
      <c r="F284" s="344" t="e">
        <f>#REF!</f>
        <v>#REF!</v>
      </c>
      <c r="G284" s="344" t="e">
        <f>#REF!</f>
        <v>#REF!</v>
      </c>
      <c r="H284" s="344" t="e">
        <f>#REF!</f>
        <v>#REF!</v>
      </c>
      <c r="I284" s="344" t="e">
        <f>#REF!</f>
        <v>#REF!</v>
      </c>
      <c r="J284" s="344" t="e">
        <f>#REF!</f>
        <v>#REF!</v>
      </c>
      <c r="K284" s="344" t="e">
        <f>#REF!</f>
        <v>#REF!</v>
      </c>
      <c r="L284" s="344" t="e">
        <f>#REF!</f>
        <v>#REF!</v>
      </c>
      <c r="M284" s="344" t="e">
        <f>#REF!</f>
        <v>#REF!</v>
      </c>
      <c r="N284" s="344" t="e">
        <f>#REF!</f>
        <v>#REF!</v>
      </c>
      <c r="O284" s="344" t="e">
        <f>#REF!</f>
        <v>#REF!</v>
      </c>
      <c r="P284" s="344" t="e">
        <f>#REF!</f>
        <v>#REF!</v>
      </c>
      <c r="Q284" s="344" t="e">
        <f>#REF!</f>
        <v>#REF!</v>
      </c>
      <c r="R284" s="344"/>
      <c r="S284" s="344"/>
      <c r="T284" s="344" t="e">
        <f>#REF!</f>
        <v>#REF!</v>
      </c>
      <c r="U284" s="344"/>
      <c r="V284" s="344"/>
      <c r="W284" s="344" t="e">
        <f>#REF!</f>
        <v>#REF!</v>
      </c>
      <c r="X284" s="344"/>
      <c r="Y284" s="344"/>
      <c r="Z284" s="344" t="e">
        <f>#REF!</f>
        <v>#REF!</v>
      </c>
      <c r="AA284" s="344"/>
      <c r="AB284" s="344"/>
      <c r="AC284" s="344" t="e">
        <f>#REF!</f>
        <v>#REF!</v>
      </c>
      <c r="AD284" s="344"/>
      <c r="AE284" s="344"/>
      <c r="AF284" s="344" t="e">
        <f>#REF!</f>
        <v>#REF!</v>
      </c>
      <c r="AG284" s="344"/>
      <c r="AH284" s="344"/>
      <c r="AI284" s="344" t="e">
        <f>#REF!</f>
        <v>#REF!</v>
      </c>
      <c r="AJ284" s="344"/>
      <c r="AK284" s="344"/>
      <c r="AL284" s="344" t="e">
        <f>#REF!</f>
        <v>#REF!</v>
      </c>
      <c r="AM284" s="344"/>
      <c r="AN284" s="344"/>
      <c r="AO284" s="344"/>
      <c r="AP284" s="344"/>
      <c r="AQ284" s="344"/>
      <c r="AR284" s="344"/>
      <c r="AS284" s="344"/>
      <c r="AT284" s="344"/>
      <c r="AU284" s="319"/>
      <c r="AV284" s="319"/>
      <c r="AW284" s="308"/>
      <c r="AX284" s="319"/>
      <c r="AY284" s="308"/>
      <c r="AZ284" s="308"/>
      <c r="BA284" s="308"/>
      <c r="BB284" s="319"/>
      <c r="BC284" s="319"/>
    </row>
    <row r="285" spans="1:55" s="280" customFormat="1" ht="21" hidden="1" customHeight="1" x14ac:dyDescent="0.25">
      <c r="A285" s="356" t="e">
        <f>#REF!</f>
        <v>#REF!</v>
      </c>
      <c r="B285" s="357" t="e">
        <f>#REF!</f>
        <v>#REF!</v>
      </c>
      <c r="C285" s="356" t="e">
        <f>#REF!</f>
        <v>#REF!</v>
      </c>
      <c r="D285" s="344" t="e">
        <f>#REF!</f>
        <v>#REF!</v>
      </c>
      <c r="E285" s="344" t="e">
        <f>#REF!</f>
        <v>#REF!</v>
      </c>
      <c r="F285" s="344" t="e">
        <f>#REF!</f>
        <v>#REF!</v>
      </c>
      <c r="G285" s="344" t="e">
        <f>#REF!</f>
        <v>#REF!</v>
      </c>
      <c r="H285" s="344" t="e">
        <f>#REF!</f>
        <v>#REF!</v>
      </c>
      <c r="I285" s="344" t="e">
        <f>#REF!</f>
        <v>#REF!</v>
      </c>
      <c r="J285" s="344" t="e">
        <f>#REF!</f>
        <v>#REF!</v>
      </c>
      <c r="K285" s="344" t="e">
        <f>#REF!</f>
        <v>#REF!</v>
      </c>
      <c r="L285" s="344" t="e">
        <f>#REF!</f>
        <v>#REF!</v>
      </c>
      <c r="M285" s="344" t="e">
        <f>#REF!</f>
        <v>#REF!</v>
      </c>
      <c r="N285" s="344" t="e">
        <f>#REF!</f>
        <v>#REF!</v>
      </c>
      <c r="O285" s="344" t="e">
        <f>#REF!</f>
        <v>#REF!</v>
      </c>
      <c r="P285" s="344" t="e">
        <f>#REF!</f>
        <v>#REF!</v>
      </c>
      <c r="Q285" s="344" t="e">
        <f>#REF!</f>
        <v>#REF!</v>
      </c>
      <c r="R285" s="344"/>
      <c r="S285" s="344"/>
      <c r="T285" s="344" t="e">
        <f>#REF!</f>
        <v>#REF!</v>
      </c>
      <c r="U285" s="344"/>
      <c r="V285" s="344"/>
      <c r="W285" s="344" t="e">
        <f>#REF!</f>
        <v>#REF!</v>
      </c>
      <c r="X285" s="344"/>
      <c r="Y285" s="344"/>
      <c r="Z285" s="344" t="e">
        <f>#REF!</f>
        <v>#REF!</v>
      </c>
      <c r="AA285" s="344"/>
      <c r="AB285" s="344"/>
      <c r="AC285" s="344" t="e">
        <f>#REF!</f>
        <v>#REF!</v>
      </c>
      <c r="AD285" s="344"/>
      <c r="AE285" s="344"/>
      <c r="AF285" s="344" t="e">
        <f>#REF!</f>
        <v>#REF!</v>
      </c>
      <c r="AG285" s="344"/>
      <c r="AH285" s="344"/>
      <c r="AI285" s="344" t="e">
        <f>#REF!</f>
        <v>#REF!</v>
      </c>
      <c r="AJ285" s="344"/>
      <c r="AK285" s="344"/>
      <c r="AL285" s="344" t="e">
        <f>#REF!</f>
        <v>#REF!</v>
      </c>
      <c r="AM285" s="344"/>
      <c r="AN285" s="344"/>
      <c r="AO285" s="356" t="e">
        <f>#REF!</f>
        <v>#REF!</v>
      </c>
      <c r="AP285" s="356" t="e">
        <f>#REF!</f>
        <v>#REF!</v>
      </c>
      <c r="AQ285" s="356" t="e">
        <f>#REF!</f>
        <v>#REF!</v>
      </c>
      <c r="AR285" s="356" t="e">
        <f>#REF!</f>
        <v>#REF!</v>
      </c>
      <c r="AS285" s="356" t="e">
        <f>#REF!</f>
        <v>#REF!</v>
      </c>
      <c r="AT285" s="356" t="e">
        <f>#REF!</f>
        <v>#REF!</v>
      </c>
      <c r="AU285" s="319"/>
      <c r="AV285" s="319"/>
      <c r="AW285" s="308"/>
      <c r="AX285" s="319"/>
      <c r="AY285" s="308"/>
      <c r="AZ285" s="308"/>
      <c r="BA285" s="308"/>
      <c r="BB285" s="319"/>
      <c r="BC285" s="319"/>
    </row>
    <row r="286" spans="1:55" s="280" customFormat="1" ht="36" hidden="1" customHeight="1" x14ac:dyDescent="0.25">
      <c r="A286" s="356" t="e">
        <f>#REF!</f>
        <v>#REF!</v>
      </c>
      <c r="B286" s="357" t="e">
        <f>#REF!</f>
        <v>#REF!</v>
      </c>
      <c r="C286" s="356" t="e">
        <f>#REF!</f>
        <v>#REF!</v>
      </c>
      <c r="D286" s="344" t="e">
        <f>#REF!</f>
        <v>#REF!</v>
      </c>
      <c r="E286" s="344" t="e">
        <f>#REF!</f>
        <v>#REF!</v>
      </c>
      <c r="F286" s="344" t="e">
        <f>#REF!</f>
        <v>#REF!</v>
      </c>
      <c r="G286" s="344" t="e">
        <f>#REF!</f>
        <v>#REF!</v>
      </c>
      <c r="H286" s="344" t="e">
        <f>#REF!</f>
        <v>#REF!</v>
      </c>
      <c r="I286" s="344" t="e">
        <f>#REF!</f>
        <v>#REF!</v>
      </c>
      <c r="J286" s="344" t="e">
        <f>#REF!</f>
        <v>#REF!</v>
      </c>
      <c r="K286" s="344" t="e">
        <f>#REF!</f>
        <v>#REF!</v>
      </c>
      <c r="L286" s="344" t="e">
        <f>#REF!</f>
        <v>#REF!</v>
      </c>
      <c r="M286" s="344" t="e">
        <f>#REF!</f>
        <v>#REF!</v>
      </c>
      <c r="N286" s="344" t="e">
        <f>#REF!</f>
        <v>#REF!</v>
      </c>
      <c r="O286" s="344" t="e">
        <f>#REF!</f>
        <v>#REF!</v>
      </c>
      <c r="P286" s="344" t="e">
        <f>#REF!</f>
        <v>#REF!</v>
      </c>
      <c r="Q286" s="344" t="e">
        <f>#REF!</f>
        <v>#REF!</v>
      </c>
      <c r="R286" s="344"/>
      <c r="S286" s="344"/>
      <c r="T286" s="344" t="e">
        <f>#REF!</f>
        <v>#REF!</v>
      </c>
      <c r="U286" s="344"/>
      <c r="V286" s="344"/>
      <c r="W286" s="344" t="e">
        <f>#REF!</f>
        <v>#REF!</v>
      </c>
      <c r="X286" s="344"/>
      <c r="Y286" s="344"/>
      <c r="Z286" s="344" t="e">
        <f>#REF!</f>
        <v>#REF!</v>
      </c>
      <c r="AA286" s="344"/>
      <c r="AB286" s="344"/>
      <c r="AC286" s="344" t="e">
        <f>#REF!</f>
        <v>#REF!</v>
      </c>
      <c r="AD286" s="344"/>
      <c r="AE286" s="344"/>
      <c r="AF286" s="344" t="e">
        <f>#REF!</f>
        <v>#REF!</v>
      </c>
      <c r="AG286" s="344"/>
      <c r="AH286" s="344"/>
      <c r="AI286" s="344" t="e">
        <f>#REF!</f>
        <v>#REF!</v>
      </c>
      <c r="AJ286" s="344"/>
      <c r="AK286" s="344"/>
      <c r="AL286" s="344" t="e">
        <f>#REF!</f>
        <v>#REF!</v>
      </c>
      <c r="AM286" s="344"/>
      <c r="AN286" s="344"/>
      <c r="AO286" s="344"/>
      <c r="AP286" s="344"/>
      <c r="AQ286" s="344"/>
      <c r="AR286" s="344"/>
      <c r="AS286" s="344"/>
      <c r="AT286" s="344"/>
      <c r="AU286" s="319"/>
      <c r="AV286" s="319"/>
      <c r="AW286" s="308"/>
      <c r="AX286" s="319"/>
      <c r="AY286" s="308"/>
      <c r="AZ286" s="308"/>
      <c r="BA286" s="308"/>
      <c r="BB286" s="319"/>
      <c r="BC286" s="319"/>
    </row>
    <row r="287" spans="1:55" s="280" customFormat="1" ht="37.5" hidden="1" customHeight="1" x14ac:dyDescent="0.25">
      <c r="A287" s="356" t="e">
        <f>#REF!</f>
        <v>#REF!</v>
      </c>
      <c r="B287" s="357" t="e">
        <f>#REF!</f>
        <v>#REF!</v>
      </c>
      <c r="C287" s="356" t="e">
        <f>#REF!</f>
        <v>#REF!</v>
      </c>
      <c r="D287" s="344" t="e">
        <f>#REF!</f>
        <v>#REF!</v>
      </c>
      <c r="E287" s="344" t="e">
        <f>#REF!</f>
        <v>#REF!</v>
      </c>
      <c r="F287" s="344" t="e">
        <f>#REF!</f>
        <v>#REF!</v>
      </c>
      <c r="G287" s="344" t="e">
        <f>#REF!</f>
        <v>#REF!</v>
      </c>
      <c r="H287" s="344" t="e">
        <f>#REF!</f>
        <v>#REF!</v>
      </c>
      <c r="I287" s="344" t="e">
        <f>#REF!</f>
        <v>#REF!</v>
      </c>
      <c r="J287" s="344" t="e">
        <f>#REF!</f>
        <v>#REF!</v>
      </c>
      <c r="K287" s="344" t="e">
        <f>#REF!</f>
        <v>#REF!</v>
      </c>
      <c r="L287" s="344" t="e">
        <f>#REF!</f>
        <v>#REF!</v>
      </c>
      <c r="M287" s="344" t="e">
        <f>#REF!</f>
        <v>#REF!</v>
      </c>
      <c r="N287" s="344" t="e">
        <f>#REF!</f>
        <v>#REF!</v>
      </c>
      <c r="O287" s="344" t="e">
        <f>#REF!</f>
        <v>#REF!</v>
      </c>
      <c r="P287" s="344" t="e">
        <f>#REF!</f>
        <v>#REF!</v>
      </c>
      <c r="Q287" s="344" t="e">
        <f>#REF!</f>
        <v>#REF!</v>
      </c>
      <c r="R287" s="344"/>
      <c r="S287" s="344"/>
      <c r="T287" s="344" t="e">
        <f>#REF!</f>
        <v>#REF!</v>
      </c>
      <c r="U287" s="344"/>
      <c r="V287" s="344"/>
      <c r="W287" s="344" t="e">
        <f>#REF!</f>
        <v>#REF!</v>
      </c>
      <c r="X287" s="344"/>
      <c r="Y287" s="344"/>
      <c r="Z287" s="344" t="e">
        <f>#REF!</f>
        <v>#REF!</v>
      </c>
      <c r="AA287" s="344"/>
      <c r="AB287" s="344"/>
      <c r="AC287" s="344" t="e">
        <f>#REF!</f>
        <v>#REF!</v>
      </c>
      <c r="AD287" s="344"/>
      <c r="AE287" s="344"/>
      <c r="AF287" s="344" t="e">
        <f>#REF!</f>
        <v>#REF!</v>
      </c>
      <c r="AG287" s="344"/>
      <c r="AH287" s="344"/>
      <c r="AI287" s="344" t="e">
        <f>#REF!</f>
        <v>#REF!</v>
      </c>
      <c r="AJ287" s="344"/>
      <c r="AK287" s="344"/>
      <c r="AL287" s="344" t="e">
        <f>#REF!</f>
        <v>#REF!</v>
      </c>
      <c r="AM287" s="344"/>
      <c r="AN287" s="344"/>
      <c r="AO287" s="344"/>
      <c r="AP287" s="344"/>
      <c r="AQ287" s="344"/>
      <c r="AR287" s="344"/>
      <c r="AS287" s="344"/>
      <c r="AT287" s="344"/>
      <c r="AU287" s="319"/>
      <c r="AV287" s="319"/>
      <c r="AW287" s="308"/>
      <c r="AX287" s="319"/>
      <c r="AY287" s="308"/>
      <c r="AZ287" s="308"/>
      <c r="BA287" s="308"/>
      <c r="BB287" s="319"/>
      <c r="BC287" s="319"/>
    </row>
    <row r="288" spans="1:55" s="280" customFormat="1" ht="48" hidden="1" customHeight="1" x14ac:dyDescent="0.25">
      <c r="A288" s="356" t="e">
        <f>#REF!</f>
        <v>#REF!</v>
      </c>
      <c r="B288" s="357" t="e">
        <f>#REF!</f>
        <v>#REF!</v>
      </c>
      <c r="C288" s="356" t="e">
        <f>#REF!</f>
        <v>#REF!</v>
      </c>
      <c r="D288" s="344" t="e">
        <f>#REF!</f>
        <v>#REF!</v>
      </c>
      <c r="E288" s="344" t="e">
        <f>#REF!</f>
        <v>#REF!</v>
      </c>
      <c r="F288" s="344" t="e">
        <f>#REF!</f>
        <v>#REF!</v>
      </c>
      <c r="G288" s="344" t="e">
        <f>#REF!</f>
        <v>#REF!</v>
      </c>
      <c r="H288" s="344" t="e">
        <f>#REF!</f>
        <v>#REF!</v>
      </c>
      <c r="I288" s="344" t="e">
        <f>#REF!</f>
        <v>#REF!</v>
      </c>
      <c r="J288" s="344" t="e">
        <f>#REF!</f>
        <v>#REF!</v>
      </c>
      <c r="K288" s="344" t="e">
        <f>#REF!</f>
        <v>#REF!</v>
      </c>
      <c r="L288" s="344" t="e">
        <f>#REF!</f>
        <v>#REF!</v>
      </c>
      <c r="M288" s="344" t="e">
        <f>#REF!</f>
        <v>#REF!</v>
      </c>
      <c r="N288" s="344" t="e">
        <f>#REF!</f>
        <v>#REF!</v>
      </c>
      <c r="O288" s="344" t="e">
        <f>#REF!</f>
        <v>#REF!</v>
      </c>
      <c r="P288" s="344" t="e">
        <f>#REF!</f>
        <v>#REF!</v>
      </c>
      <c r="Q288" s="344" t="e">
        <f>#REF!</f>
        <v>#REF!</v>
      </c>
      <c r="R288" s="344"/>
      <c r="S288" s="344"/>
      <c r="T288" s="344" t="e">
        <f>#REF!</f>
        <v>#REF!</v>
      </c>
      <c r="U288" s="344"/>
      <c r="V288" s="344"/>
      <c r="W288" s="344" t="e">
        <f>#REF!</f>
        <v>#REF!</v>
      </c>
      <c r="X288" s="344"/>
      <c r="Y288" s="344"/>
      <c r="Z288" s="344" t="e">
        <f>#REF!</f>
        <v>#REF!</v>
      </c>
      <c r="AA288" s="344"/>
      <c r="AB288" s="344"/>
      <c r="AC288" s="344" t="e">
        <f>#REF!</f>
        <v>#REF!</v>
      </c>
      <c r="AD288" s="344"/>
      <c r="AE288" s="344"/>
      <c r="AF288" s="344" t="e">
        <f>#REF!</f>
        <v>#REF!</v>
      </c>
      <c r="AG288" s="344"/>
      <c r="AH288" s="344"/>
      <c r="AI288" s="344" t="e">
        <f>#REF!</f>
        <v>#REF!</v>
      </c>
      <c r="AJ288" s="344"/>
      <c r="AK288" s="344"/>
      <c r="AL288" s="344"/>
      <c r="AM288" s="344"/>
      <c r="AN288" s="344"/>
      <c r="AO288" s="344"/>
      <c r="AP288" s="344"/>
      <c r="AQ288" s="344"/>
      <c r="AR288" s="344"/>
      <c r="AS288" s="344"/>
      <c r="AT288" s="344"/>
      <c r="AU288" s="319"/>
      <c r="AV288" s="319"/>
      <c r="AW288" s="308"/>
      <c r="AX288" s="319"/>
      <c r="AY288" s="308"/>
      <c r="AZ288" s="308"/>
      <c r="BA288" s="308"/>
      <c r="BB288" s="319"/>
      <c r="BC288" s="319"/>
    </row>
    <row r="289" spans="1:55" s="280" customFormat="1" ht="21" hidden="1" customHeight="1" x14ac:dyDescent="0.25">
      <c r="A289" s="356" t="e">
        <f>#REF!</f>
        <v>#REF!</v>
      </c>
      <c r="B289" s="357" t="e">
        <f>#REF!</f>
        <v>#REF!</v>
      </c>
      <c r="C289" s="356" t="e">
        <f>#REF!</f>
        <v>#REF!</v>
      </c>
      <c r="D289" s="344" t="e">
        <f>#REF!</f>
        <v>#REF!</v>
      </c>
      <c r="E289" s="344" t="e">
        <f>#REF!</f>
        <v>#REF!</v>
      </c>
      <c r="F289" s="344" t="e">
        <f>#REF!</f>
        <v>#REF!</v>
      </c>
      <c r="G289" s="344" t="e">
        <f>#REF!</f>
        <v>#REF!</v>
      </c>
      <c r="H289" s="344" t="e">
        <f>#REF!</f>
        <v>#REF!</v>
      </c>
      <c r="I289" s="344" t="e">
        <f>#REF!</f>
        <v>#REF!</v>
      </c>
      <c r="J289" s="344" t="e">
        <f>#REF!</f>
        <v>#REF!</v>
      </c>
      <c r="K289" s="344" t="e">
        <f>#REF!</f>
        <v>#REF!</v>
      </c>
      <c r="L289" s="344" t="e">
        <f>#REF!</f>
        <v>#REF!</v>
      </c>
      <c r="M289" s="344" t="e">
        <f>#REF!</f>
        <v>#REF!</v>
      </c>
      <c r="N289" s="344" t="e">
        <f>#REF!</f>
        <v>#REF!</v>
      </c>
      <c r="O289" s="344" t="e">
        <f>#REF!</f>
        <v>#REF!</v>
      </c>
      <c r="P289" s="344" t="e">
        <f>#REF!</f>
        <v>#REF!</v>
      </c>
      <c r="Q289" s="344" t="e">
        <f>#REF!</f>
        <v>#REF!</v>
      </c>
      <c r="R289" s="344"/>
      <c r="S289" s="344"/>
      <c r="T289" s="344" t="e">
        <f>#REF!</f>
        <v>#REF!</v>
      </c>
      <c r="U289" s="344"/>
      <c r="V289" s="344"/>
      <c r="W289" s="344" t="e">
        <f>#REF!</f>
        <v>#REF!</v>
      </c>
      <c r="X289" s="344"/>
      <c r="Y289" s="344"/>
      <c r="Z289" s="344" t="e">
        <f>#REF!</f>
        <v>#REF!</v>
      </c>
      <c r="AA289" s="344"/>
      <c r="AB289" s="344"/>
      <c r="AC289" s="344" t="e">
        <f>#REF!</f>
        <v>#REF!</v>
      </c>
      <c r="AD289" s="344"/>
      <c r="AE289" s="344"/>
      <c r="AF289" s="344" t="e">
        <f>#REF!</f>
        <v>#REF!</v>
      </c>
      <c r="AG289" s="344"/>
      <c r="AH289" s="344"/>
      <c r="AI289" s="344" t="e">
        <f>#REF!</f>
        <v>#REF!</v>
      </c>
      <c r="AJ289" s="344"/>
      <c r="AK289" s="344"/>
      <c r="AL289" s="344" t="e">
        <f>#REF!</f>
        <v>#REF!</v>
      </c>
      <c r="AM289" s="344"/>
      <c r="AN289" s="344"/>
      <c r="AO289" s="344"/>
      <c r="AP289" s="344"/>
      <c r="AQ289" s="344"/>
      <c r="AR289" s="344"/>
      <c r="AS289" s="344"/>
      <c r="AT289" s="344"/>
      <c r="AU289" s="319"/>
      <c r="AV289" s="319"/>
      <c r="AW289" s="308"/>
      <c r="AX289" s="319"/>
      <c r="AY289" s="308"/>
      <c r="AZ289" s="308"/>
      <c r="BA289" s="308"/>
      <c r="BB289" s="319"/>
      <c r="BC289" s="319"/>
    </row>
    <row r="290" spans="1:55" s="280" customFormat="1" ht="21" hidden="1" customHeight="1" x14ac:dyDescent="0.25">
      <c r="A290" s="356" t="e">
        <f>#REF!</f>
        <v>#REF!</v>
      </c>
      <c r="B290" s="357" t="e">
        <f>#REF!</f>
        <v>#REF!</v>
      </c>
      <c r="C290" s="356" t="e">
        <f>#REF!</f>
        <v>#REF!</v>
      </c>
      <c r="D290" s="344" t="e">
        <f>#REF!</f>
        <v>#REF!</v>
      </c>
      <c r="E290" s="344" t="e">
        <f>#REF!</f>
        <v>#REF!</v>
      </c>
      <c r="F290" s="344" t="e">
        <f>#REF!</f>
        <v>#REF!</v>
      </c>
      <c r="G290" s="344" t="e">
        <f>#REF!</f>
        <v>#REF!</v>
      </c>
      <c r="H290" s="344" t="e">
        <f>#REF!</f>
        <v>#REF!</v>
      </c>
      <c r="I290" s="344" t="e">
        <f>#REF!</f>
        <v>#REF!</v>
      </c>
      <c r="J290" s="344" t="e">
        <f>#REF!</f>
        <v>#REF!</v>
      </c>
      <c r="K290" s="344" t="e">
        <f>#REF!</f>
        <v>#REF!</v>
      </c>
      <c r="L290" s="344" t="e">
        <f>#REF!</f>
        <v>#REF!</v>
      </c>
      <c r="M290" s="344" t="e">
        <f>#REF!</f>
        <v>#REF!</v>
      </c>
      <c r="N290" s="344" t="e">
        <f>#REF!</f>
        <v>#REF!</v>
      </c>
      <c r="O290" s="344" t="e">
        <f>#REF!</f>
        <v>#REF!</v>
      </c>
      <c r="P290" s="344" t="e">
        <f>#REF!</f>
        <v>#REF!</v>
      </c>
      <c r="Q290" s="344" t="e">
        <f>#REF!</f>
        <v>#REF!</v>
      </c>
      <c r="R290" s="344"/>
      <c r="S290" s="344"/>
      <c r="T290" s="344" t="e">
        <f>#REF!</f>
        <v>#REF!</v>
      </c>
      <c r="U290" s="344"/>
      <c r="V290" s="344"/>
      <c r="W290" s="344" t="e">
        <f>#REF!</f>
        <v>#REF!</v>
      </c>
      <c r="X290" s="344"/>
      <c r="Y290" s="344"/>
      <c r="Z290" s="344" t="e">
        <f>#REF!</f>
        <v>#REF!</v>
      </c>
      <c r="AA290" s="344"/>
      <c r="AB290" s="344"/>
      <c r="AC290" s="344" t="e">
        <f>#REF!</f>
        <v>#REF!</v>
      </c>
      <c r="AD290" s="344"/>
      <c r="AE290" s="344"/>
      <c r="AF290" s="344" t="e">
        <f>#REF!</f>
        <v>#REF!</v>
      </c>
      <c r="AG290" s="344"/>
      <c r="AH290" s="344"/>
      <c r="AI290" s="344" t="e">
        <f>#REF!</f>
        <v>#REF!</v>
      </c>
      <c r="AJ290" s="344"/>
      <c r="AK290" s="344"/>
      <c r="AL290" s="344"/>
      <c r="AM290" s="344"/>
      <c r="AN290" s="344"/>
      <c r="AO290" s="344"/>
      <c r="AP290" s="344"/>
      <c r="AQ290" s="344"/>
      <c r="AR290" s="344"/>
      <c r="AS290" s="344"/>
      <c r="AT290" s="344"/>
      <c r="AU290" s="319"/>
      <c r="AV290" s="319"/>
      <c r="AW290" s="308"/>
      <c r="AX290" s="319"/>
      <c r="AY290" s="308"/>
      <c r="AZ290" s="308"/>
      <c r="BA290" s="308"/>
      <c r="BB290" s="319"/>
      <c r="BC290" s="319"/>
    </row>
    <row r="291" spans="1:55" s="280" customFormat="1" ht="21" hidden="1" customHeight="1" x14ac:dyDescent="0.25">
      <c r="A291" s="356" t="e">
        <f>#REF!</f>
        <v>#REF!</v>
      </c>
      <c r="B291" s="357" t="e">
        <f>#REF!</f>
        <v>#REF!</v>
      </c>
      <c r="C291" s="357" t="e">
        <f>#REF!</f>
        <v>#REF!</v>
      </c>
      <c r="D291" s="344" t="e">
        <f>#REF!</f>
        <v>#REF!</v>
      </c>
      <c r="E291" s="344" t="e">
        <f>#REF!</f>
        <v>#REF!</v>
      </c>
      <c r="F291" s="344" t="e">
        <f>#REF!</f>
        <v>#REF!</v>
      </c>
      <c r="G291" s="344" t="e">
        <f>#REF!</f>
        <v>#REF!</v>
      </c>
      <c r="H291" s="344" t="e">
        <f>#REF!</f>
        <v>#REF!</v>
      </c>
      <c r="I291" s="344" t="e">
        <f>#REF!</f>
        <v>#REF!</v>
      </c>
      <c r="J291" s="344" t="e">
        <f>#REF!</f>
        <v>#REF!</v>
      </c>
      <c r="K291" s="344" t="e">
        <f>#REF!</f>
        <v>#REF!</v>
      </c>
      <c r="L291" s="344" t="e">
        <f>#REF!</f>
        <v>#REF!</v>
      </c>
      <c r="M291" s="344" t="e">
        <f>#REF!</f>
        <v>#REF!</v>
      </c>
      <c r="N291" s="344" t="e">
        <f>#REF!</f>
        <v>#REF!</v>
      </c>
      <c r="O291" s="344" t="e">
        <f>#REF!</f>
        <v>#REF!</v>
      </c>
      <c r="P291" s="344" t="e">
        <f>#REF!</f>
        <v>#REF!</v>
      </c>
      <c r="Q291" s="344" t="e">
        <f>#REF!</f>
        <v>#REF!</v>
      </c>
      <c r="R291" s="344"/>
      <c r="S291" s="344"/>
      <c r="T291" s="344" t="e">
        <f>#REF!</f>
        <v>#REF!</v>
      </c>
      <c r="U291" s="344"/>
      <c r="V291" s="344"/>
      <c r="W291" s="344" t="e">
        <f>#REF!</f>
        <v>#REF!</v>
      </c>
      <c r="X291" s="344"/>
      <c r="Y291" s="344"/>
      <c r="Z291" s="344" t="e">
        <f>#REF!</f>
        <v>#REF!</v>
      </c>
      <c r="AA291" s="344"/>
      <c r="AB291" s="344"/>
      <c r="AC291" s="344" t="e">
        <f>#REF!</f>
        <v>#REF!</v>
      </c>
      <c r="AD291" s="344"/>
      <c r="AE291" s="344"/>
      <c r="AF291" s="344" t="e">
        <f>#REF!</f>
        <v>#REF!</v>
      </c>
      <c r="AG291" s="344"/>
      <c r="AH291" s="344"/>
      <c r="AI291" s="344" t="e">
        <f>#REF!</f>
        <v>#REF!</v>
      </c>
      <c r="AJ291" s="344"/>
      <c r="AK291" s="344"/>
      <c r="AL291" s="344" t="e">
        <f>#REF!</f>
        <v>#REF!</v>
      </c>
      <c r="AM291" s="344"/>
      <c r="AN291" s="344"/>
      <c r="AO291" s="344"/>
      <c r="AP291" s="344"/>
      <c r="AQ291" s="344"/>
      <c r="AR291" s="344"/>
      <c r="AS291" s="344"/>
      <c r="AT291" s="344"/>
      <c r="AU291" s="319"/>
      <c r="AV291" s="319"/>
      <c r="AW291" s="308"/>
      <c r="AX291" s="319"/>
      <c r="AY291" s="308"/>
      <c r="AZ291" s="308"/>
      <c r="BA291" s="308"/>
      <c r="BB291" s="319"/>
      <c r="BC291" s="319"/>
    </row>
    <row r="292" spans="1:55" s="280" customFormat="1" ht="21" hidden="1" customHeight="1" x14ac:dyDescent="0.25">
      <c r="A292" s="356" t="e">
        <f>#REF!</f>
        <v>#REF!</v>
      </c>
      <c r="B292" s="357" t="e">
        <f>#REF!</f>
        <v>#REF!</v>
      </c>
      <c r="C292" s="356" t="e">
        <f>#REF!</f>
        <v>#REF!</v>
      </c>
      <c r="D292" s="344" t="e">
        <f>#REF!</f>
        <v>#REF!</v>
      </c>
      <c r="E292" s="344" t="e">
        <f>#REF!</f>
        <v>#REF!</v>
      </c>
      <c r="F292" s="344" t="e">
        <f>#REF!</f>
        <v>#REF!</v>
      </c>
      <c r="G292" s="344" t="e">
        <f>#REF!</f>
        <v>#REF!</v>
      </c>
      <c r="H292" s="344" t="e">
        <f>#REF!</f>
        <v>#REF!</v>
      </c>
      <c r="I292" s="344" t="e">
        <f>#REF!</f>
        <v>#REF!</v>
      </c>
      <c r="J292" s="344" t="e">
        <f>#REF!</f>
        <v>#REF!</v>
      </c>
      <c r="K292" s="344" t="e">
        <f>#REF!</f>
        <v>#REF!</v>
      </c>
      <c r="L292" s="344" t="e">
        <f>#REF!</f>
        <v>#REF!</v>
      </c>
      <c r="M292" s="344" t="e">
        <f>#REF!</f>
        <v>#REF!</v>
      </c>
      <c r="N292" s="344" t="e">
        <f>#REF!</f>
        <v>#REF!</v>
      </c>
      <c r="O292" s="344" t="e">
        <f>#REF!</f>
        <v>#REF!</v>
      </c>
      <c r="P292" s="344" t="e">
        <f>#REF!</f>
        <v>#REF!</v>
      </c>
      <c r="Q292" s="344" t="e">
        <f>#REF!</f>
        <v>#REF!</v>
      </c>
      <c r="R292" s="344"/>
      <c r="S292" s="344"/>
      <c r="T292" s="344" t="e">
        <f>#REF!</f>
        <v>#REF!</v>
      </c>
      <c r="U292" s="344"/>
      <c r="V292" s="344"/>
      <c r="W292" s="344" t="e">
        <f>#REF!</f>
        <v>#REF!</v>
      </c>
      <c r="X292" s="344"/>
      <c r="Y292" s="344"/>
      <c r="Z292" s="344" t="e">
        <f>#REF!</f>
        <v>#REF!</v>
      </c>
      <c r="AA292" s="344"/>
      <c r="AB292" s="344"/>
      <c r="AC292" s="344" t="e">
        <f>#REF!</f>
        <v>#REF!</v>
      </c>
      <c r="AD292" s="344"/>
      <c r="AE292" s="344"/>
      <c r="AF292" s="344" t="e">
        <f>#REF!</f>
        <v>#REF!</v>
      </c>
      <c r="AG292" s="344"/>
      <c r="AH292" s="344"/>
      <c r="AI292" s="344" t="e">
        <f>#REF!</f>
        <v>#REF!</v>
      </c>
      <c r="AJ292" s="344"/>
      <c r="AK292" s="344"/>
      <c r="AL292" s="344" t="e">
        <f>#REF!</f>
        <v>#REF!</v>
      </c>
      <c r="AM292" s="344"/>
      <c r="AN292" s="344"/>
      <c r="AO292" s="344"/>
      <c r="AP292" s="344"/>
      <c r="AQ292" s="344"/>
      <c r="AR292" s="344"/>
      <c r="AS292" s="344"/>
      <c r="AT292" s="344"/>
      <c r="AU292" s="319"/>
      <c r="AV292" s="319"/>
      <c r="AW292" s="308"/>
      <c r="AX292" s="319"/>
      <c r="AY292" s="308"/>
      <c r="AZ292" s="308"/>
      <c r="BA292" s="308"/>
      <c r="BB292" s="319"/>
      <c r="BC292" s="319"/>
    </row>
    <row r="293" spans="1:55" s="280" customFormat="1" ht="21" hidden="1" customHeight="1" x14ac:dyDescent="0.25">
      <c r="A293" s="356" t="e">
        <f>#REF!</f>
        <v>#REF!</v>
      </c>
      <c r="B293" s="357" t="e">
        <f>#REF!</f>
        <v>#REF!</v>
      </c>
      <c r="C293" s="356" t="e">
        <f>#REF!</f>
        <v>#REF!</v>
      </c>
      <c r="D293" s="344" t="e">
        <f>#REF!</f>
        <v>#REF!</v>
      </c>
      <c r="E293" s="344" t="e">
        <f>#REF!</f>
        <v>#REF!</v>
      </c>
      <c r="F293" s="344" t="e">
        <f>#REF!</f>
        <v>#REF!</v>
      </c>
      <c r="G293" s="344" t="e">
        <f>#REF!</f>
        <v>#REF!</v>
      </c>
      <c r="H293" s="344" t="e">
        <f>#REF!</f>
        <v>#REF!</v>
      </c>
      <c r="I293" s="344" t="e">
        <f>#REF!</f>
        <v>#REF!</v>
      </c>
      <c r="J293" s="344" t="e">
        <f>#REF!</f>
        <v>#REF!</v>
      </c>
      <c r="K293" s="344" t="e">
        <f>#REF!</f>
        <v>#REF!</v>
      </c>
      <c r="L293" s="344" t="e">
        <f>#REF!</f>
        <v>#REF!</v>
      </c>
      <c r="M293" s="344" t="e">
        <f>#REF!</f>
        <v>#REF!</v>
      </c>
      <c r="N293" s="344" t="e">
        <f>#REF!</f>
        <v>#REF!</v>
      </c>
      <c r="O293" s="344" t="e">
        <f>#REF!</f>
        <v>#REF!</v>
      </c>
      <c r="P293" s="344" t="e">
        <f>#REF!</f>
        <v>#REF!</v>
      </c>
      <c r="Q293" s="344" t="e">
        <f>#REF!</f>
        <v>#REF!</v>
      </c>
      <c r="R293" s="344"/>
      <c r="S293" s="344"/>
      <c r="T293" s="344" t="e">
        <f>#REF!</f>
        <v>#REF!</v>
      </c>
      <c r="U293" s="344"/>
      <c r="V293" s="344"/>
      <c r="W293" s="344" t="e">
        <f>#REF!</f>
        <v>#REF!</v>
      </c>
      <c r="X293" s="344"/>
      <c r="Y293" s="344"/>
      <c r="Z293" s="344" t="e">
        <f>#REF!</f>
        <v>#REF!</v>
      </c>
      <c r="AA293" s="344"/>
      <c r="AB293" s="344"/>
      <c r="AC293" s="344" t="e">
        <f>#REF!</f>
        <v>#REF!</v>
      </c>
      <c r="AD293" s="344"/>
      <c r="AE293" s="344"/>
      <c r="AF293" s="344" t="e">
        <f>#REF!</f>
        <v>#REF!</v>
      </c>
      <c r="AG293" s="344"/>
      <c r="AH293" s="344"/>
      <c r="AI293" s="344" t="e">
        <f>#REF!</f>
        <v>#REF!</v>
      </c>
      <c r="AJ293" s="344"/>
      <c r="AK293" s="344"/>
      <c r="AL293" s="344" t="e">
        <f>#REF!</f>
        <v>#REF!</v>
      </c>
      <c r="AM293" s="344"/>
      <c r="AN293" s="344"/>
      <c r="AO293" s="344"/>
      <c r="AP293" s="344"/>
      <c r="AQ293" s="344"/>
      <c r="AR293" s="344"/>
      <c r="AS293" s="344"/>
      <c r="AT293" s="344"/>
      <c r="AU293" s="319"/>
      <c r="AV293" s="319"/>
      <c r="AW293" s="308"/>
      <c r="AX293" s="319"/>
      <c r="AY293" s="308"/>
      <c r="AZ293" s="308"/>
      <c r="BA293" s="308"/>
      <c r="BB293" s="319"/>
      <c r="BC293" s="319"/>
    </row>
    <row r="294" spans="1:55" s="280" customFormat="1" ht="21" hidden="1" customHeight="1" x14ac:dyDescent="0.25">
      <c r="A294" s="356" t="e">
        <f>#REF!</f>
        <v>#REF!</v>
      </c>
      <c r="B294" s="357" t="e">
        <f>#REF!</f>
        <v>#REF!</v>
      </c>
      <c r="C294" s="356" t="e">
        <f>#REF!</f>
        <v>#REF!</v>
      </c>
      <c r="D294" s="344" t="e">
        <f>#REF!</f>
        <v>#REF!</v>
      </c>
      <c r="E294" s="344" t="e">
        <f>#REF!</f>
        <v>#REF!</v>
      </c>
      <c r="F294" s="344" t="e">
        <f>#REF!</f>
        <v>#REF!</v>
      </c>
      <c r="G294" s="344" t="e">
        <f>#REF!</f>
        <v>#REF!</v>
      </c>
      <c r="H294" s="344" t="e">
        <f>#REF!</f>
        <v>#REF!</v>
      </c>
      <c r="I294" s="344" t="e">
        <f>#REF!</f>
        <v>#REF!</v>
      </c>
      <c r="J294" s="344" t="e">
        <f>#REF!</f>
        <v>#REF!</v>
      </c>
      <c r="K294" s="344" t="e">
        <f>#REF!</f>
        <v>#REF!</v>
      </c>
      <c r="L294" s="344" t="e">
        <f>#REF!</f>
        <v>#REF!</v>
      </c>
      <c r="M294" s="344" t="e">
        <f>#REF!</f>
        <v>#REF!</v>
      </c>
      <c r="N294" s="344" t="e">
        <f>#REF!</f>
        <v>#REF!</v>
      </c>
      <c r="O294" s="344" t="e">
        <f>#REF!</f>
        <v>#REF!</v>
      </c>
      <c r="P294" s="344" t="e">
        <f>#REF!</f>
        <v>#REF!</v>
      </c>
      <c r="Q294" s="344" t="e">
        <f>#REF!</f>
        <v>#REF!</v>
      </c>
      <c r="R294" s="344"/>
      <c r="S294" s="344"/>
      <c r="T294" s="344" t="e">
        <f>#REF!</f>
        <v>#REF!</v>
      </c>
      <c r="U294" s="344"/>
      <c r="V294" s="344"/>
      <c r="W294" s="344" t="e">
        <f>#REF!</f>
        <v>#REF!</v>
      </c>
      <c r="X294" s="344"/>
      <c r="Y294" s="344"/>
      <c r="Z294" s="344" t="e">
        <f>#REF!</f>
        <v>#REF!</v>
      </c>
      <c r="AA294" s="344"/>
      <c r="AB294" s="344"/>
      <c r="AC294" s="344" t="e">
        <f>#REF!</f>
        <v>#REF!</v>
      </c>
      <c r="AD294" s="344"/>
      <c r="AE294" s="344"/>
      <c r="AF294" s="344" t="e">
        <f>#REF!</f>
        <v>#REF!</v>
      </c>
      <c r="AG294" s="344"/>
      <c r="AH294" s="344"/>
      <c r="AI294" s="344" t="e">
        <f>#REF!</f>
        <v>#REF!</v>
      </c>
      <c r="AJ294" s="344"/>
      <c r="AK294" s="344"/>
      <c r="AL294" s="344"/>
      <c r="AM294" s="344"/>
      <c r="AN294" s="344"/>
      <c r="AO294" s="344"/>
      <c r="AP294" s="344"/>
      <c r="AQ294" s="344"/>
      <c r="AR294" s="344"/>
      <c r="AS294" s="344"/>
      <c r="AT294" s="344"/>
      <c r="AU294" s="319"/>
      <c r="AV294" s="319"/>
      <c r="AW294" s="308"/>
      <c r="AX294" s="319"/>
      <c r="AY294" s="308"/>
      <c r="AZ294" s="308"/>
      <c r="BA294" s="308"/>
      <c r="BB294" s="319"/>
      <c r="BC294" s="319"/>
    </row>
    <row r="295" spans="1:55" s="280" customFormat="1" ht="41.25" hidden="1" customHeight="1" x14ac:dyDescent="0.25">
      <c r="A295" s="356" t="str">
        <f t="shared" ref="A295:AL295" si="156">A583</f>
        <v>IV</v>
      </c>
      <c r="B295" s="357" t="str">
        <f t="shared" si="156"/>
        <v>DỰ ÁN  5: Phát triển giáo dục đào tạo nâng cao chất lượng nguồn nhân lực</v>
      </c>
      <c r="C295" s="356">
        <f t="shared" si="156"/>
        <v>0</v>
      </c>
      <c r="D295" s="344">
        <f t="shared" si="156"/>
        <v>50056</v>
      </c>
      <c r="E295" s="344">
        <f t="shared" si="156"/>
        <v>50056</v>
      </c>
      <c r="F295" s="344">
        <f t="shared" si="156"/>
        <v>0</v>
      </c>
      <c r="G295" s="344">
        <f t="shared" si="156"/>
        <v>0</v>
      </c>
      <c r="H295" s="344">
        <f t="shared" si="156"/>
        <v>50056</v>
      </c>
      <c r="I295" s="344">
        <f t="shared" si="156"/>
        <v>50056</v>
      </c>
      <c r="J295" s="344">
        <f t="shared" si="156"/>
        <v>0</v>
      </c>
      <c r="K295" s="344">
        <f t="shared" si="156"/>
        <v>50056</v>
      </c>
      <c r="L295" s="344">
        <f t="shared" si="156"/>
        <v>50056</v>
      </c>
      <c r="M295" s="344">
        <f t="shared" si="156"/>
        <v>0</v>
      </c>
      <c r="N295" s="344">
        <f t="shared" si="156"/>
        <v>0</v>
      </c>
      <c r="O295" s="344">
        <f t="shared" si="156"/>
        <v>0</v>
      </c>
      <c r="P295" s="344">
        <f t="shared" si="156"/>
        <v>0</v>
      </c>
      <c r="Q295" s="344">
        <f t="shared" si="156"/>
        <v>27539.199999999997</v>
      </c>
      <c r="R295" s="344"/>
      <c r="S295" s="344"/>
      <c r="T295" s="344">
        <f t="shared" si="156"/>
        <v>0</v>
      </c>
      <c r="U295" s="344"/>
      <c r="V295" s="344"/>
      <c r="W295" s="344" t="e">
        <f t="shared" si="156"/>
        <v>#REF!</v>
      </c>
      <c r="X295" s="344"/>
      <c r="Y295" s="344"/>
      <c r="Z295" s="344" t="e">
        <f t="shared" si="156"/>
        <v>#REF!</v>
      </c>
      <c r="AA295" s="344"/>
      <c r="AB295" s="344"/>
      <c r="AC295" s="344" t="e">
        <f t="shared" si="156"/>
        <v>#REF!</v>
      </c>
      <c r="AD295" s="344"/>
      <c r="AE295" s="344"/>
      <c r="AF295" s="344" t="e">
        <f t="shared" si="156"/>
        <v>#REF!</v>
      </c>
      <c r="AG295" s="344"/>
      <c r="AH295" s="344"/>
      <c r="AI295" s="344" t="e">
        <f t="shared" si="156"/>
        <v>#REF!</v>
      </c>
      <c r="AJ295" s="344"/>
      <c r="AK295" s="344"/>
      <c r="AL295" s="344" t="e">
        <f t="shared" si="156"/>
        <v>#REF!</v>
      </c>
      <c r="AM295" s="344"/>
      <c r="AN295" s="344"/>
      <c r="AO295" s="344"/>
      <c r="AP295" s="344"/>
      <c r="AQ295" s="344"/>
      <c r="AR295" s="344"/>
      <c r="AS295" s="344"/>
      <c r="AT295" s="344"/>
      <c r="AU295" s="319"/>
      <c r="AV295" s="319"/>
      <c r="AW295" s="308"/>
      <c r="AX295" s="319"/>
      <c r="AY295" s="308"/>
      <c r="AZ295" s="308"/>
      <c r="BA295" s="308"/>
      <c r="BB295" s="319"/>
      <c r="BC295" s="319"/>
    </row>
    <row r="296" spans="1:55" s="280" customFormat="1" ht="28.5" hidden="1" customHeight="1" x14ac:dyDescent="0.25">
      <c r="A296" s="356" t="str">
        <f>A585</f>
        <v>a)</v>
      </c>
      <c r="B296" s="357" t="str">
        <f t="shared" ref="B296:AI296" si="157">B585</f>
        <v xml:space="preserve">Các xã, thôn thực hiện theo Quyết định số 652/QĐ-TTg ngày 28/5/2022 </v>
      </c>
      <c r="C296" s="356">
        <f t="shared" si="157"/>
        <v>0</v>
      </c>
      <c r="D296" s="344">
        <f t="shared" si="157"/>
        <v>12528</v>
      </c>
      <c r="E296" s="344">
        <f t="shared" si="157"/>
        <v>12528</v>
      </c>
      <c r="F296" s="344">
        <f t="shared" si="157"/>
        <v>0</v>
      </c>
      <c r="G296" s="344">
        <f t="shared" si="157"/>
        <v>0</v>
      </c>
      <c r="H296" s="344">
        <f t="shared" si="157"/>
        <v>12528</v>
      </c>
      <c r="I296" s="344">
        <f t="shared" si="157"/>
        <v>12528</v>
      </c>
      <c r="J296" s="344">
        <f t="shared" si="157"/>
        <v>0</v>
      </c>
      <c r="K296" s="344">
        <f t="shared" si="157"/>
        <v>12528</v>
      </c>
      <c r="L296" s="344">
        <f t="shared" si="157"/>
        <v>12528</v>
      </c>
      <c r="M296" s="344">
        <f t="shared" si="157"/>
        <v>0</v>
      </c>
      <c r="N296" s="344">
        <f t="shared" si="157"/>
        <v>0</v>
      </c>
      <c r="O296" s="344">
        <f t="shared" si="157"/>
        <v>0</v>
      </c>
      <c r="P296" s="344">
        <f t="shared" si="157"/>
        <v>0</v>
      </c>
      <c r="Q296" s="344">
        <f t="shared" si="157"/>
        <v>8769.5999999999985</v>
      </c>
      <c r="R296" s="344"/>
      <c r="S296" s="344"/>
      <c r="T296" s="344">
        <f t="shared" si="157"/>
        <v>0</v>
      </c>
      <c r="U296" s="344"/>
      <c r="V296" s="344"/>
      <c r="W296" s="344" t="e">
        <f t="shared" si="157"/>
        <v>#REF!</v>
      </c>
      <c r="X296" s="344"/>
      <c r="Y296" s="344"/>
      <c r="Z296" s="344" t="e">
        <f t="shared" si="157"/>
        <v>#REF!</v>
      </c>
      <c r="AA296" s="344"/>
      <c r="AB296" s="344"/>
      <c r="AC296" s="344" t="e">
        <f t="shared" si="157"/>
        <v>#REF!</v>
      </c>
      <c r="AD296" s="344"/>
      <c r="AE296" s="344"/>
      <c r="AF296" s="344" t="e">
        <f t="shared" si="157"/>
        <v>#REF!</v>
      </c>
      <c r="AG296" s="344"/>
      <c r="AH296" s="344"/>
      <c r="AI296" s="344" t="e">
        <f t="shared" si="157"/>
        <v>#REF!</v>
      </c>
      <c r="AJ296" s="344"/>
      <c r="AK296" s="344"/>
      <c r="AL296" s="344"/>
      <c r="AM296" s="344"/>
      <c r="AN296" s="344"/>
      <c r="AO296" s="344"/>
      <c r="AP296" s="344"/>
      <c r="AQ296" s="344"/>
      <c r="AR296" s="344"/>
      <c r="AS296" s="344"/>
      <c r="AT296" s="344"/>
      <c r="AU296" s="319"/>
      <c r="AV296" s="319"/>
      <c r="AW296" s="308"/>
      <c r="AX296" s="319"/>
      <c r="AY296" s="308"/>
      <c r="AZ296" s="308"/>
      <c r="BA296" s="308"/>
      <c r="BB296" s="319"/>
      <c r="BC296" s="319"/>
    </row>
    <row r="297" spans="1:55" s="280" customFormat="1" ht="21" hidden="1" customHeight="1" x14ac:dyDescent="0.25">
      <c r="A297" s="356" t="str">
        <f>A586</f>
        <v>*</v>
      </c>
      <c r="B297" s="357" t="str">
        <f t="shared" ref="B297:AT297" si="158">B586</f>
        <v>Xã Chung Chải</v>
      </c>
      <c r="C297" s="356">
        <f t="shared" si="158"/>
        <v>0</v>
      </c>
      <c r="D297" s="344">
        <f t="shared" si="158"/>
        <v>12528</v>
      </c>
      <c r="E297" s="344">
        <f t="shared" si="158"/>
        <v>12528</v>
      </c>
      <c r="F297" s="344">
        <f t="shared" si="158"/>
        <v>0</v>
      </c>
      <c r="G297" s="344">
        <f t="shared" si="158"/>
        <v>0</v>
      </c>
      <c r="H297" s="344">
        <f t="shared" si="158"/>
        <v>12528</v>
      </c>
      <c r="I297" s="344">
        <f t="shared" si="158"/>
        <v>12528</v>
      </c>
      <c r="J297" s="344">
        <f t="shared" si="158"/>
        <v>0</v>
      </c>
      <c r="K297" s="344">
        <f t="shared" si="158"/>
        <v>12528</v>
      </c>
      <c r="L297" s="344">
        <f t="shared" si="158"/>
        <v>12528</v>
      </c>
      <c r="M297" s="344">
        <f t="shared" si="158"/>
        <v>0</v>
      </c>
      <c r="N297" s="344">
        <f t="shared" si="158"/>
        <v>0</v>
      </c>
      <c r="O297" s="344">
        <f t="shared" si="158"/>
        <v>0</v>
      </c>
      <c r="P297" s="344">
        <f t="shared" si="158"/>
        <v>0</v>
      </c>
      <c r="Q297" s="344">
        <f t="shared" si="158"/>
        <v>8769.5999999999985</v>
      </c>
      <c r="R297" s="344"/>
      <c r="S297" s="344"/>
      <c r="T297" s="344">
        <f t="shared" si="158"/>
        <v>0</v>
      </c>
      <c r="U297" s="344"/>
      <c r="V297" s="344"/>
      <c r="W297" s="344">
        <f t="shared" si="158"/>
        <v>3758.4000000000015</v>
      </c>
      <c r="X297" s="344"/>
      <c r="Y297" s="344"/>
      <c r="Z297" s="344">
        <f t="shared" si="158"/>
        <v>0</v>
      </c>
      <c r="AA297" s="344"/>
      <c r="AB297" s="344"/>
      <c r="AC297" s="344">
        <f t="shared" si="158"/>
        <v>0</v>
      </c>
      <c r="AD297" s="344"/>
      <c r="AE297" s="344"/>
      <c r="AF297" s="344">
        <f t="shared" si="158"/>
        <v>0</v>
      </c>
      <c r="AG297" s="344"/>
      <c r="AH297" s="344"/>
      <c r="AI297" s="344">
        <f t="shared" si="158"/>
        <v>0</v>
      </c>
      <c r="AJ297" s="344"/>
      <c r="AK297" s="344"/>
      <c r="AL297" s="344">
        <f t="shared" si="158"/>
        <v>0</v>
      </c>
      <c r="AM297" s="344"/>
      <c r="AN297" s="344"/>
      <c r="AO297" s="356">
        <f t="shared" si="158"/>
        <v>0</v>
      </c>
      <c r="AP297" s="356">
        <f t="shared" si="158"/>
        <v>0</v>
      </c>
      <c r="AQ297" s="356">
        <f t="shared" si="158"/>
        <v>0</v>
      </c>
      <c r="AR297" s="356">
        <f t="shared" si="158"/>
        <v>0</v>
      </c>
      <c r="AS297" s="356">
        <f t="shared" si="158"/>
        <v>0</v>
      </c>
      <c r="AT297" s="356">
        <f t="shared" si="158"/>
        <v>0</v>
      </c>
      <c r="AU297" s="319"/>
      <c r="AV297" s="319"/>
      <c r="AW297" s="308"/>
      <c r="AX297" s="319"/>
      <c r="AY297" s="308"/>
      <c r="AZ297" s="308"/>
      <c r="BA297" s="308"/>
      <c r="BB297" s="319"/>
      <c r="BC297" s="319"/>
    </row>
    <row r="298" spans="1:55" s="280" customFormat="1" ht="21" hidden="1" customHeight="1" x14ac:dyDescent="0.25">
      <c r="A298" s="356" t="e">
        <f>#REF!</f>
        <v>#REF!</v>
      </c>
      <c r="B298" s="357" t="e">
        <f>#REF!</f>
        <v>#REF!</v>
      </c>
      <c r="C298" s="356" t="e">
        <f>#REF!</f>
        <v>#REF!</v>
      </c>
      <c r="D298" s="344" t="e">
        <f>#REF!</f>
        <v>#REF!</v>
      </c>
      <c r="E298" s="344" t="e">
        <f>#REF!</f>
        <v>#REF!</v>
      </c>
      <c r="F298" s="344" t="e">
        <f>#REF!</f>
        <v>#REF!</v>
      </c>
      <c r="G298" s="344" t="e">
        <f>#REF!</f>
        <v>#REF!</v>
      </c>
      <c r="H298" s="344" t="e">
        <f>#REF!</f>
        <v>#REF!</v>
      </c>
      <c r="I298" s="344" t="e">
        <f>#REF!</f>
        <v>#REF!</v>
      </c>
      <c r="J298" s="344" t="e">
        <f>#REF!</f>
        <v>#REF!</v>
      </c>
      <c r="K298" s="344" t="e">
        <f>#REF!</f>
        <v>#REF!</v>
      </c>
      <c r="L298" s="344" t="e">
        <f>#REF!</f>
        <v>#REF!</v>
      </c>
      <c r="M298" s="344" t="e">
        <f>#REF!</f>
        <v>#REF!</v>
      </c>
      <c r="N298" s="344" t="e">
        <f>#REF!</f>
        <v>#REF!</v>
      </c>
      <c r="O298" s="344" t="e">
        <f>#REF!</f>
        <v>#REF!</v>
      </c>
      <c r="P298" s="344" t="e">
        <f>#REF!</f>
        <v>#REF!</v>
      </c>
      <c r="Q298" s="344" t="e">
        <f>#REF!</f>
        <v>#REF!</v>
      </c>
      <c r="R298" s="344"/>
      <c r="S298" s="344"/>
      <c r="T298" s="344" t="e">
        <f>#REF!</f>
        <v>#REF!</v>
      </c>
      <c r="U298" s="344"/>
      <c r="V298" s="344"/>
      <c r="W298" s="344" t="e">
        <f>#REF!</f>
        <v>#REF!</v>
      </c>
      <c r="X298" s="344"/>
      <c r="Y298" s="344"/>
      <c r="Z298" s="344" t="e">
        <f>#REF!</f>
        <v>#REF!</v>
      </c>
      <c r="AA298" s="344"/>
      <c r="AB298" s="344"/>
      <c r="AC298" s="344" t="e">
        <f>#REF!</f>
        <v>#REF!</v>
      </c>
      <c r="AD298" s="344"/>
      <c r="AE298" s="344"/>
      <c r="AF298" s="344" t="e">
        <f>#REF!</f>
        <v>#REF!</v>
      </c>
      <c r="AG298" s="344"/>
      <c r="AH298" s="344"/>
      <c r="AI298" s="344" t="e">
        <f>#REF!</f>
        <v>#REF!</v>
      </c>
      <c r="AJ298" s="344"/>
      <c r="AK298" s="344"/>
      <c r="AL298" s="344"/>
      <c r="AM298" s="344"/>
      <c r="AN298" s="344"/>
      <c r="AO298" s="344"/>
      <c r="AP298" s="344"/>
      <c r="AQ298" s="344"/>
      <c r="AR298" s="344"/>
      <c r="AS298" s="344"/>
      <c r="AT298" s="344"/>
      <c r="AU298" s="319"/>
      <c r="AV298" s="319"/>
      <c r="AW298" s="308"/>
      <c r="AX298" s="319"/>
      <c r="AY298" s="308"/>
      <c r="AZ298" s="308"/>
      <c r="BA298" s="308"/>
      <c r="BB298" s="319"/>
      <c r="BC298" s="319"/>
    </row>
    <row r="299" spans="1:55" s="280" customFormat="1" ht="21" hidden="1" customHeight="1" x14ac:dyDescent="0.25">
      <c r="A299" s="356" t="str">
        <f>A588</f>
        <v>b</v>
      </c>
      <c r="B299" s="357" t="str">
        <f t="shared" ref="B299:AL299" si="159">B588</f>
        <v>Các xã còn lại</v>
      </c>
      <c r="C299" s="356">
        <f t="shared" si="159"/>
        <v>0</v>
      </c>
      <c r="D299" s="344">
        <f t="shared" si="159"/>
        <v>37528</v>
      </c>
      <c r="E299" s="344">
        <f t="shared" si="159"/>
        <v>37528</v>
      </c>
      <c r="F299" s="344">
        <f t="shared" si="159"/>
        <v>0</v>
      </c>
      <c r="G299" s="344">
        <f t="shared" si="159"/>
        <v>0</v>
      </c>
      <c r="H299" s="344">
        <f t="shared" si="159"/>
        <v>37528</v>
      </c>
      <c r="I299" s="344">
        <f t="shared" si="159"/>
        <v>37528</v>
      </c>
      <c r="J299" s="344">
        <f t="shared" si="159"/>
        <v>0</v>
      </c>
      <c r="K299" s="344">
        <f t="shared" si="159"/>
        <v>37528</v>
      </c>
      <c r="L299" s="344">
        <f t="shared" si="159"/>
        <v>37528</v>
      </c>
      <c r="M299" s="344">
        <f t="shared" si="159"/>
        <v>0</v>
      </c>
      <c r="N299" s="344">
        <f t="shared" si="159"/>
        <v>0</v>
      </c>
      <c r="O299" s="344">
        <f t="shared" si="159"/>
        <v>0</v>
      </c>
      <c r="P299" s="344">
        <f t="shared" si="159"/>
        <v>0</v>
      </c>
      <c r="Q299" s="344">
        <f t="shared" si="159"/>
        <v>18769.599999999999</v>
      </c>
      <c r="R299" s="344"/>
      <c r="S299" s="344"/>
      <c r="T299" s="344">
        <f t="shared" si="159"/>
        <v>0</v>
      </c>
      <c r="U299" s="344"/>
      <c r="V299" s="344"/>
      <c r="W299" s="344">
        <f t="shared" si="159"/>
        <v>13758.400000000001</v>
      </c>
      <c r="X299" s="344"/>
      <c r="Y299" s="344"/>
      <c r="Z299" s="344">
        <f t="shared" si="159"/>
        <v>0</v>
      </c>
      <c r="AA299" s="344"/>
      <c r="AB299" s="344"/>
      <c r="AC299" s="344">
        <f t="shared" si="159"/>
        <v>5000</v>
      </c>
      <c r="AD299" s="344"/>
      <c r="AE299" s="344"/>
      <c r="AF299" s="344">
        <f t="shared" si="159"/>
        <v>0</v>
      </c>
      <c r="AG299" s="344"/>
      <c r="AH299" s="344"/>
      <c r="AI299" s="344">
        <f t="shared" si="159"/>
        <v>0</v>
      </c>
      <c r="AJ299" s="344"/>
      <c r="AK299" s="344"/>
      <c r="AL299" s="344">
        <f t="shared" si="159"/>
        <v>0</v>
      </c>
      <c r="AM299" s="344"/>
      <c r="AN299" s="344"/>
      <c r="AO299" s="344"/>
      <c r="AP299" s="344"/>
      <c r="AQ299" s="344"/>
      <c r="AR299" s="344"/>
      <c r="AS299" s="344"/>
      <c r="AT299" s="344"/>
      <c r="AU299" s="319"/>
      <c r="AV299" s="319"/>
      <c r="AW299" s="308"/>
      <c r="AX299" s="319"/>
      <c r="AY299" s="308"/>
      <c r="AZ299" s="308"/>
      <c r="BA299" s="308"/>
      <c r="BB299" s="319"/>
      <c r="BC299" s="319"/>
    </row>
    <row r="300" spans="1:55" s="280" customFormat="1" ht="45.75" hidden="1" customHeight="1" x14ac:dyDescent="0.25">
      <c r="A300" s="356" t="e">
        <f>#REF!</f>
        <v>#REF!</v>
      </c>
      <c r="B300" s="357" t="e">
        <f>#REF!</f>
        <v>#REF!</v>
      </c>
      <c r="C300" s="356" t="e">
        <f>#REF!</f>
        <v>#REF!</v>
      </c>
      <c r="D300" s="344" t="e">
        <f>#REF!</f>
        <v>#REF!</v>
      </c>
      <c r="E300" s="344" t="e">
        <f>#REF!</f>
        <v>#REF!</v>
      </c>
      <c r="F300" s="344" t="e">
        <f>#REF!</f>
        <v>#REF!</v>
      </c>
      <c r="G300" s="344" t="e">
        <f>#REF!</f>
        <v>#REF!</v>
      </c>
      <c r="H300" s="344" t="e">
        <f>#REF!</f>
        <v>#REF!</v>
      </c>
      <c r="I300" s="344" t="e">
        <f>#REF!</f>
        <v>#REF!</v>
      </c>
      <c r="J300" s="344" t="e">
        <f>#REF!</f>
        <v>#REF!</v>
      </c>
      <c r="K300" s="344" t="e">
        <f>#REF!</f>
        <v>#REF!</v>
      </c>
      <c r="L300" s="344" t="e">
        <f>#REF!</f>
        <v>#REF!</v>
      </c>
      <c r="M300" s="344" t="e">
        <f>#REF!</f>
        <v>#REF!</v>
      </c>
      <c r="N300" s="344" t="e">
        <f>#REF!</f>
        <v>#REF!</v>
      </c>
      <c r="O300" s="344" t="e">
        <f>#REF!</f>
        <v>#REF!</v>
      </c>
      <c r="P300" s="344" t="e">
        <f>#REF!</f>
        <v>#REF!</v>
      </c>
      <c r="Q300" s="344" t="e">
        <f>#REF!</f>
        <v>#REF!</v>
      </c>
      <c r="R300" s="344"/>
      <c r="S300" s="344"/>
      <c r="T300" s="344" t="e">
        <f>#REF!</f>
        <v>#REF!</v>
      </c>
      <c r="U300" s="344"/>
      <c r="V300" s="344"/>
      <c r="W300" s="344" t="e">
        <f>#REF!</f>
        <v>#REF!</v>
      </c>
      <c r="X300" s="344"/>
      <c r="Y300" s="344"/>
      <c r="Z300" s="344" t="e">
        <f>#REF!</f>
        <v>#REF!</v>
      </c>
      <c r="AA300" s="344"/>
      <c r="AB300" s="344"/>
      <c r="AC300" s="344" t="e">
        <f>#REF!</f>
        <v>#REF!</v>
      </c>
      <c r="AD300" s="344"/>
      <c r="AE300" s="344"/>
      <c r="AF300" s="344" t="e">
        <f>#REF!</f>
        <v>#REF!</v>
      </c>
      <c r="AG300" s="344"/>
      <c r="AH300" s="344"/>
      <c r="AI300" s="344" t="e">
        <f>#REF!</f>
        <v>#REF!</v>
      </c>
      <c r="AJ300" s="344"/>
      <c r="AK300" s="344"/>
      <c r="AL300" s="344" t="e">
        <f>#REF!</f>
        <v>#REF!</v>
      </c>
      <c r="AM300" s="344"/>
      <c r="AN300" s="344"/>
      <c r="AO300" s="356" t="e">
        <f>#REF!</f>
        <v>#REF!</v>
      </c>
      <c r="AP300" s="356" t="e">
        <f>#REF!</f>
        <v>#REF!</v>
      </c>
      <c r="AQ300" s="356" t="e">
        <f>#REF!</f>
        <v>#REF!</v>
      </c>
      <c r="AR300" s="356" t="e">
        <f>#REF!</f>
        <v>#REF!</v>
      </c>
      <c r="AS300" s="356" t="e">
        <f>#REF!</f>
        <v>#REF!</v>
      </c>
      <c r="AT300" s="356" t="e">
        <f>#REF!</f>
        <v>#REF!</v>
      </c>
      <c r="AU300" s="319"/>
      <c r="AV300" s="319"/>
      <c r="AW300" s="308"/>
      <c r="AX300" s="319"/>
      <c r="AY300" s="308"/>
      <c r="AZ300" s="308"/>
      <c r="BA300" s="308"/>
      <c r="BB300" s="319"/>
      <c r="BC300" s="319"/>
    </row>
    <row r="301" spans="1:55" s="280" customFormat="1" ht="31.5" hidden="1" customHeight="1" x14ac:dyDescent="0.25">
      <c r="A301" s="356" t="str">
        <f>A591</f>
        <v>V</v>
      </c>
      <c r="B301" s="357" t="str">
        <f t="shared" ref="B301:AI301" si="160">B591</f>
        <v>DỰ ÁN 9: Đầu tư phát triển nhóm dân tộc rất ít người, nhóm dân tộc còn nhiều khó khăn</v>
      </c>
      <c r="C301" s="356">
        <f t="shared" si="160"/>
        <v>0</v>
      </c>
      <c r="D301" s="344">
        <f t="shared" si="160"/>
        <v>26500</v>
      </c>
      <c r="E301" s="344">
        <f t="shared" si="160"/>
        <v>26500</v>
      </c>
      <c r="F301" s="344">
        <f t="shared" si="160"/>
        <v>0</v>
      </c>
      <c r="G301" s="344">
        <f t="shared" si="160"/>
        <v>0</v>
      </c>
      <c r="H301" s="344">
        <f t="shared" si="160"/>
        <v>23288</v>
      </c>
      <c r="I301" s="344">
        <f t="shared" si="160"/>
        <v>23288</v>
      </c>
      <c r="J301" s="344">
        <f t="shared" si="160"/>
        <v>0</v>
      </c>
      <c r="K301" s="344">
        <f t="shared" si="160"/>
        <v>23288</v>
      </c>
      <c r="L301" s="344">
        <f t="shared" si="160"/>
        <v>23288</v>
      </c>
      <c r="M301" s="344">
        <f t="shared" si="160"/>
        <v>0</v>
      </c>
      <c r="N301" s="344">
        <f t="shared" si="160"/>
        <v>0</v>
      </c>
      <c r="O301" s="344">
        <f t="shared" si="160"/>
        <v>0</v>
      </c>
      <c r="P301" s="344">
        <f t="shared" si="160"/>
        <v>0</v>
      </c>
      <c r="Q301" s="344">
        <f t="shared" si="160"/>
        <v>14800.599999999999</v>
      </c>
      <c r="R301" s="344"/>
      <c r="S301" s="344"/>
      <c r="T301" s="344">
        <f t="shared" si="160"/>
        <v>0</v>
      </c>
      <c r="U301" s="344"/>
      <c r="V301" s="344"/>
      <c r="W301" s="344" t="e">
        <f t="shared" si="160"/>
        <v>#REF!</v>
      </c>
      <c r="X301" s="344"/>
      <c r="Y301" s="344"/>
      <c r="Z301" s="344" t="e">
        <f t="shared" si="160"/>
        <v>#REF!</v>
      </c>
      <c r="AA301" s="344"/>
      <c r="AB301" s="344"/>
      <c r="AC301" s="344" t="e">
        <f t="shared" si="160"/>
        <v>#REF!</v>
      </c>
      <c r="AD301" s="344"/>
      <c r="AE301" s="344"/>
      <c r="AF301" s="344" t="e">
        <f t="shared" si="160"/>
        <v>#REF!</v>
      </c>
      <c r="AG301" s="344"/>
      <c r="AH301" s="344"/>
      <c r="AI301" s="344" t="e">
        <f t="shared" si="160"/>
        <v>#REF!</v>
      </c>
      <c r="AJ301" s="344"/>
      <c r="AK301" s="344"/>
      <c r="AL301" s="344"/>
      <c r="AM301" s="344"/>
      <c r="AN301" s="344"/>
      <c r="AO301" s="344"/>
      <c r="AP301" s="344"/>
      <c r="AQ301" s="344"/>
      <c r="AR301" s="344"/>
      <c r="AS301" s="344"/>
      <c r="AT301" s="344"/>
      <c r="AU301" s="319"/>
      <c r="AV301" s="319"/>
      <c r="AW301" s="308"/>
      <c r="AX301" s="319"/>
      <c r="AY301" s="308"/>
      <c r="AZ301" s="308"/>
      <c r="BA301" s="308"/>
      <c r="BB301" s="319"/>
      <c r="BC301" s="319"/>
    </row>
    <row r="302" spans="1:55" s="280" customFormat="1" ht="29.25" hidden="1" customHeight="1" x14ac:dyDescent="0.25">
      <c r="A302" s="356" t="str">
        <f>A592</f>
        <v>a)</v>
      </c>
      <c r="B302" s="357" t="str">
        <f t="shared" ref="B302:Q302" si="161">B592</f>
        <v xml:space="preserve">Các xã, thôn thực hiện theo Quyết định số 652/QĐ-TTg ngày 28/5/2022 </v>
      </c>
      <c r="C302" s="356">
        <f t="shared" si="161"/>
        <v>0</v>
      </c>
      <c r="D302" s="344">
        <f t="shared" si="161"/>
        <v>26500</v>
      </c>
      <c r="E302" s="344">
        <f t="shared" si="161"/>
        <v>26500</v>
      </c>
      <c r="F302" s="344">
        <f t="shared" si="161"/>
        <v>0</v>
      </c>
      <c r="G302" s="344">
        <f t="shared" si="161"/>
        <v>0</v>
      </c>
      <c r="H302" s="344">
        <f t="shared" si="161"/>
        <v>23288</v>
      </c>
      <c r="I302" s="344">
        <f t="shared" si="161"/>
        <v>23288</v>
      </c>
      <c r="J302" s="344">
        <f t="shared" si="161"/>
        <v>0</v>
      </c>
      <c r="K302" s="344">
        <f t="shared" si="161"/>
        <v>23288</v>
      </c>
      <c r="L302" s="344">
        <f t="shared" si="161"/>
        <v>23288</v>
      </c>
      <c r="M302" s="344">
        <f t="shared" si="161"/>
        <v>0</v>
      </c>
      <c r="N302" s="344">
        <f t="shared" si="161"/>
        <v>0</v>
      </c>
      <c r="O302" s="344">
        <f t="shared" si="161"/>
        <v>0</v>
      </c>
      <c r="P302" s="344">
        <f t="shared" si="161"/>
        <v>0</v>
      </c>
      <c r="Q302" s="344">
        <f t="shared" si="161"/>
        <v>14800.599999999999</v>
      </c>
      <c r="R302" s="344"/>
      <c r="S302" s="344"/>
      <c r="T302" s="344">
        <f>T592</f>
        <v>0</v>
      </c>
      <c r="U302" s="344"/>
      <c r="V302" s="344"/>
      <c r="W302" s="344">
        <f>W592</f>
        <v>8487.4000000000015</v>
      </c>
      <c r="X302" s="344"/>
      <c r="Y302" s="344"/>
      <c r="Z302" s="344">
        <f>Z592</f>
        <v>0</v>
      </c>
      <c r="AA302" s="344"/>
      <c r="AB302" s="344"/>
      <c r="AC302" s="344">
        <f>AC592</f>
        <v>0</v>
      </c>
      <c r="AD302" s="344"/>
      <c r="AE302" s="344"/>
      <c r="AF302" s="344">
        <f>AF592</f>
        <v>0</v>
      </c>
      <c r="AG302" s="344"/>
      <c r="AH302" s="344"/>
      <c r="AI302" s="344">
        <f>AI592</f>
        <v>0</v>
      </c>
      <c r="AJ302" s="344"/>
      <c r="AK302" s="344"/>
      <c r="AL302" s="344">
        <f>AL592</f>
        <v>0</v>
      </c>
      <c r="AM302" s="344"/>
      <c r="AN302" s="344"/>
      <c r="AO302" s="344"/>
      <c r="AP302" s="344"/>
      <c r="AQ302" s="344"/>
      <c r="AR302" s="344"/>
      <c r="AS302" s="344"/>
      <c r="AT302" s="344"/>
      <c r="AU302" s="319"/>
      <c r="AV302" s="319"/>
      <c r="AW302" s="308"/>
      <c r="AX302" s="319"/>
      <c r="AY302" s="308"/>
      <c r="AZ302" s="308"/>
      <c r="BA302" s="308"/>
      <c r="BB302" s="319"/>
      <c r="BC302" s="319"/>
    </row>
    <row r="303" spans="1:55" s="280" customFormat="1" ht="31.5" hidden="1" customHeight="1" x14ac:dyDescent="0.25">
      <c r="A303" s="356" t="str">
        <f>A593</f>
        <v>*</v>
      </c>
      <c r="B303" s="357" t="str">
        <f t="shared" ref="B303:Q303" si="162">B593</f>
        <v>Xã Nậm Vì</v>
      </c>
      <c r="C303" s="357">
        <f t="shared" si="162"/>
        <v>0</v>
      </c>
      <c r="D303" s="344">
        <f t="shared" si="162"/>
        <v>26500</v>
      </c>
      <c r="E303" s="344">
        <f t="shared" si="162"/>
        <v>26500</v>
      </c>
      <c r="F303" s="344">
        <f t="shared" si="162"/>
        <v>0</v>
      </c>
      <c r="G303" s="344">
        <f t="shared" si="162"/>
        <v>0</v>
      </c>
      <c r="H303" s="344">
        <f t="shared" si="162"/>
        <v>23288</v>
      </c>
      <c r="I303" s="344">
        <f t="shared" si="162"/>
        <v>23288</v>
      </c>
      <c r="J303" s="344">
        <f t="shared" si="162"/>
        <v>0</v>
      </c>
      <c r="K303" s="344">
        <f t="shared" si="162"/>
        <v>23288</v>
      </c>
      <c r="L303" s="344">
        <f t="shared" si="162"/>
        <v>23288</v>
      </c>
      <c r="M303" s="344">
        <f t="shared" si="162"/>
        <v>0</v>
      </c>
      <c r="N303" s="344">
        <f t="shared" si="162"/>
        <v>0</v>
      </c>
      <c r="O303" s="344">
        <f t="shared" si="162"/>
        <v>0</v>
      </c>
      <c r="P303" s="344">
        <f t="shared" si="162"/>
        <v>0</v>
      </c>
      <c r="Q303" s="344">
        <f t="shared" si="162"/>
        <v>14800.599999999999</v>
      </c>
      <c r="R303" s="344"/>
      <c r="S303" s="344"/>
      <c r="T303" s="344">
        <f>T593</f>
        <v>0</v>
      </c>
      <c r="U303" s="344"/>
      <c r="V303" s="344"/>
      <c r="W303" s="344">
        <f>W593</f>
        <v>8487.4000000000015</v>
      </c>
      <c r="X303" s="344"/>
      <c r="Y303" s="344"/>
      <c r="Z303" s="344">
        <f>Z593</f>
        <v>0</v>
      </c>
      <c r="AA303" s="344"/>
      <c r="AB303" s="344"/>
      <c r="AC303" s="344">
        <f>AC593</f>
        <v>0</v>
      </c>
      <c r="AD303" s="344"/>
      <c r="AE303" s="344"/>
      <c r="AF303" s="344">
        <f>AF593</f>
        <v>0</v>
      </c>
      <c r="AG303" s="344"/>
      <c r="AH303" s="344"/>
      <c r="AI303" s="344">
        <f>AI593</f>
        <v>0</v>
      </c>
      <c r="AJ303" s="344"/>
      <c r="AK303" s="344"/>
      <c r="AL303" s="344">
        <f>AL593</f>
        <v>0</v>
      </c>
      <c r="AM303" s="344"/>
      <c r="AN303" s="344"/>
      <c r="AO303" s="357">
        <f t="shared" ref="AO303:AU303" si="163">AO593</f>
        <v>0</v>
      </c>
      <c r="AP303" s="357">
        <f t="shared" si="163"/>
        <v>0</v>
      </c>
      <c r="AQ303" s="357">
        <f t="shared" si="163"/>
        <v>0</v>
      </c>
      <c r="AR303" s="357">
        <f t="shared" si="163"/>
        <v>0</v>
      </c>
      <c r="AS303" s="357">
        <f t="shared" si="163"/>
        <v>0</v>
      </c>
      <c r="AT303" s="357">
        <f t="shared" si="163"/>
        <v>0</v>
      </c>
      <c r="AU303" s="357">
        <f t="shared" si="163"/>
        <v>0</v>
      </c>
      <c r="AV303" s="357"/>
      <c r="AW303" s="308"/>
      <c r="AX303" s="319"/>
      <c r="AY303" s="308"/>
      <c r="AZ303" s="308"/>
      <c r="BA303" s="308"/>
      <c r="BB303" s="319"/>
      <c r="BC303" s="319"/>
    </row>
    <row r="304" spans="1:55" s="280" customFormat="1" ht="21" hidden="1" customHeight="1" x14ac:dyDescent="0.25">
      <c r="A304" s="356" t="e">
        <f>#REF!</f>
        <v>#REF!</v>
      </c>
      <c r="B304" s="357" t="e">
        <f>#REF!</f>
        <v>#REF!</v>
      </c>
      <c r="C304" s="356" t="e">
        <f>#REF!</f>
        <v>#REF!</v>
      </c>
      <c r="D304" s="344" t="e">
        <f>#REF!</f>
        <v>#REF!</v>
      </c>
      <c r="E304" s="344" t="e">
        <f>#REF!</f>
        <v>#REF!</v>
      </c>
      <c r="F304" s="344" t="e">
        <f>#REF!</f>
        <v>#REF!</v>
      </c>
      <c r="G304" s="344" t="e">
        <f>#REF!</f>
        <v>#REF!</v>
      </c>
      <c r="H304" s="344" t="e">
        <f>#REF!</f>
        <v>#REF!</v>
      </c>
      <c r="I304" s="344" t="e">
        <f>#REF!</f>
        <v>#REF!</v>
      </c>
      <c r="J304" s="344" t="e">
        <f>#REF!</f>
        <v>#REF!</v>
      </c>
      <c r="K304" s="344" t="e">
        <f>#REF!</f>
        <v>#REF!</v>
      </c>
      <c r="L304" s="344" t="e">
        <f>#REF!</f>
        <v>#REF!</v>
      </c>
      <c r="M304" s="344" t="e">
        <f>#REF!</f>
        <v>#REF!</v>
      </c>
      <c r="N304" s="344" t="e">
        <f>#REF!</f>
        <v>#REF!</v>
      </c>
      <c r="O304" s="344" t="e">
        <f>#REF!</f>
        <v>#REF!</v>
      </c>
      <c r="P304" s="344" t="e">
        <f>#REF!</f>
        <v>#REF!</v>
      </c>
      <c r="Q304" s="344" t="e">
        <f>#REF!</f>
        <v>#REF!</v>
      </c>
      <c r="R304" s="344"/>
      <c r="S304" s="344"/>
      <c r="T304" s="344" t="e">
        <f>#REF!</f>
        <v>#REF!</v>
      </c>
      <c r="U304" s="344"/>
      <c r="V304" s="344"/>
      <c r="W304" s="344" t="e">
        <f>#REF!</f>
        <v>#REF!</v>
      </c>
      <c r="X304" s="344"/>
      <c r="Y304" s="344"/>
      <c r="Z304" s="344" t="e">
        <f>#REF!</f>
        <v>#REF!</v>
      </c>
      <c r="AA304" s="344"/>
      <c r="AB304" s="344"/>
      <c r="AC304" s="344" t="e">
        <f>#REF!</f>
        <v>#REF!</v>
      </c>
      <c r="AD304" s="344"/>
      <c r="AE304" s="344"/>
      <c r="AF304" s="344" t="e">
        <f>#REF!</f>
        <v>#REF!</v>
      </c>
      <c r="AG304" s="344"/>
      <c r="AH304" s="344"/>
      <c r="AI304" s="344" t="e">
        <f>#REF!</f>
        <v>#REF!</v>
      </c>
      <c r="AJ304" s="344"/>
      <c r="AK304" s="344"/>
      <c r="AL304" s="344" t="e">
        <f>#REF!</f>
        <v>#REF!</v>
      </c>
      <c r="AM304" s="344"/>
      <c r="AN304" s="344"/>
      <c r="AO304" s="344"/>
      <c r="AP304" s="344"/>
      <c r="AQ304" s="344"/>
      <c r="AR304" s="344"/>
      <c r="AS304" s="344"/>
      <c r="AT304" s="344"/>
      <c r="AU304" s="319"/>
      <c r="AV304" s="319"/>
      <c r="AW304" s="308"/>
      <c r="AX304" s="319"/>
      <c r="AY304" s="308"/>
      <c r="AZ304" s="308"/>
      <c r="BA304" s="308"/>
      <c r="BB304" s="319"/>
      <c r="BC304" s="319"/>
    </row>
    <row r="305" spans="1:55" s="279" customFormat="1" ht="21" hidden="1" customHeight="1" x14ac:dyDescent="0.25">
      <c r="A305" s="353" t="s">
        <v>74</v>
      </c>
      <c r="B305" s="361" t="str">
        <f>B596</f>
        <v>HUYỆN MƯỜNG CHÀ</v>
      </c>
      <c r="C305" s="349"/>
      <c r="D305" s="350">
        <f>D596</f>
        <v>177101</v>
      </c>
      <c r="E305" s="350">
        <f t="shared" ref="E305:M305" si="164">E596</f>
        <v>169767</v>
      </c>
      <c r="F305" s="350">
        <f t="shared" si="164"/>
        <v>0</v>
      </c>
      <c r="G305" s="350">
        <f t="shared" si="164"/>
        <v>0</v>
      </c>
      <c r="H305" s="350">
        <f t="shared" si="164"/>
        <v>134985.20600000001</v>
      </c>
      <c r="I305" s="350">
        <f t="shared" si="164"/>
        <v>134849.72</v>
      </c>
      <c r="J305" s="350">
        <f t="shared" si="164"/>
        <v>135.48600000000002</v>
      </c>
      <c r="K305" s="350">
        <f t="shared" si="164"/>
        <v>132140</v>
      </c>
      <c r="L305" s="350">
        <f t="shared" si="164"/>
        <v>132140</v>
      </c>
      <c r="M305" s="350">
        <f t="shared" si="164"/>
        <v>0</v>
      </c>
      <c r="N305" s="350">
        <f>N596</f>
        <v>2845.2060000000001</v>
      </c>
      <c r="O305" s="350">
        <f t="shared" ref="O305:AT305" si="165">O596</f>
        <v>2709.7200000000003</v>
      </c>
      <c r="P305" s="350">
        <f t="shared" si="165"/>
        <v>135.48600000000002</v>
      </c>
      <c r="Q305" s="350">
        <f t="shared" si="165"/>
        <v>30545.73</v>
      </c>
      <c r="R305" s="350"/>
      <c r="S305" s="350"/>
      <c r="T305" s="350">
        <f t="shared" si="165"/>
        <v>135.48600000000002</v>
      </c>
      <c r="U305" s="350"/>
      <c r="V305" s="350"/>
      <c r="W305" s="350" t="e">
        <f>W596</f>
        <v>#REF!</v>
      </c>
      <c r="X305" s="350"/>
      <c r="Y305" s="350"/>
      <c r="Z305" s="350" t="e">
        <f t="shared" si="165"/>
        <v>#REF!</v>
      </c>
      <c r="AA305" s="350"/>
      <c r="AB305" s="350"/>
      <c r="AC305" s="350" t="e">
        <f t="shared" si="165"/>
        <v>#REF!</v>
      </c>
      <c r="AD305" s="350"/>
      <c r="AE305" s="350"/>
      <c r="AF305" s="350" t="e">
        <f t="shared" si="165"/>
        <v>#REF!</v>
      </c>
      <c r="AG305" s="350"/>
      <c r="AH305" s="350"/>
      <c r="AI305" s="350" t="e">
        <f t="shared" si="165"/>
        <v>#REF!</v>
      </c>
      <c r="AJ305" s="350"/>
      <c r="AK305" s="350"/>
      <c r="AL305" s="350" t="e">
        <f t="shared" si="165"/>
        <v>#REF!</v>
      </c>
      <c r="AM305" s="350"/>
      <c r="AN305" s="350"/>
      <c r="AO305" s="350" t="e">
        <f t="shared" si="165"/>
        <v>#REF!</v>
      </c>
      <c r="AP305" s="350" t="e">
        <f t="shared" si="165"/>
        <v>#REF!</v>
      </c>
      <c r="AQ305" s="350" t="e">
        <f t="shared" si="165"/>
        <v>#REF!</v>
      </c>
      <c r="AR305" s="350" t="e">
        <f t="shared" si="165"/>
        <v>#REF!</v>
      </c>
      <c r="AS305" s="350" t="e">
        <f t="shared" si="165"/>
        <v>#REF!</v>
      </c>
      <c r="AT305" s="350" t="e">
        <f t="shared" si="165"/>
        <v>#REF!</v>
      </c>
      <c r="AU305" s="349"/>
      <c r="AV305" s="349"/>
      <c r="AW305" s="322"/>
      <c r="AX305" s="349"/>
      <c r="AY305" s="322"/>
      <c r="AZ305" s="322"/>
      <c r="BA305" s="322"/>
      <c r="BB305" s="349"/>
      <c r="BC305" s="349"/>
    </row>
    <row r="306" spans="1:55" s="279" customFormat="1" ht="39" hidden="1" customHeight="1" x14ac:dyDescent="0.25">
      <c r="A306" s="337" t="s">
        <v>79</v>
      </c>
      <c r="B306" s="347" t="s">
        <v>865</v>
      </c>
      <c r="C306" s="349"/>
      <c r="D306" s="350" t="e">
        <f>D316+D322+D327+D341+D350</f>
        <v>#REF!</v>
      </c>
      <c r="E306" s="350" t="e">
        <f t="shared" ref="E306:M306" si="166">E316+E322+E327+E341+E350</f>
        <v>#REF!</v>
      </c>
      <c r="F306" s="350" t="e">
        <f t="shared" si="166"/>
        <v>#REF!</v>
      </c>
      <c r="G306" s="350" t="e">
        <f t="shared" si="166"/>
        <v>#REF!</v>
      </c>
      <c r="H306" s="350" t="e">
        <f t="shared" si="166"/>
        <v>#REF!</v>
      </c>
      <c r="I306" s="350" t="e">
        <f t="shared" si="166"/>
        <v>#REF!</v>
      </c>
      <c r="J306" s="350" t="e">
        <f t="shared" si="166"/>
        <v>#REF!</v>
      </c>
      <c r="K306" s="350" t="e">
        <f t="shared" si="166"/>
        <v>#REF!</v>
      </c>
      <c r="L306" s="350" t="e">
        <f t="shared" si="166"/>
        <v>#REF!</v>
      </c>
      <c r="M306" s="350" t="e">
        <f t="shared" si="166"/>
        <v>#REF!</v>
      </c>
      <c r="N306" s="350" t="e">
        <f>N316+N322+N327+N341+N350</f>
        <v>#REF!</v>
      </c>
      <c r="O306" s="350" t="e">
        <f t="shared" ref="O306:AI306" si="167">O316+O322+O327+O341+O350</f>
        <v>#REF!</v>
      </c>
      <c r="P306" s="350" t="e">
        <f t="shared" si="167"/>
        <v>#REF!</v>
      </c>
      <c r="Q306" s="350" t="e">
        <f t="shared" si="167"/>
        <v>#REF!</v>
      </c>
      <c r="R306" s="350"/>
      <c r="S306" s="350"/>
      <c r="T306" s="350" t="e">
        <f t="shared" si="167"/>
        <v>#REF!</v>
      </c>
      <c r="U306" s="350"/>
      <c r="V306" s="350"/>
      <c r="W306" s="350" t="e">
        <f t="shared" si="167"/>
        <v>#REF!</v>
      </c>
      <c r="X306" s="350"/>
      <c r="Y306" s="350"/>
      <c r="Z306" s="350" t="e">
        <f t="shared" si="167"/>
        <v>#REF!</v>
      </c>
      <c r="AA306" s="350"/>
      <c r="AB306" s="350"/>
      <c r="AC306" s="350" t="e">
        <f t="shared" si="167"/>
        <v>#REF!</v>
      </c>
      <c r="AD306" s="350"/>
      <c r="AE306" s="350"/>
      <c r="AF306" s="350" t="e">
        <f t="shared" si="167"/>
        <v>#REF!</v>
      </c>
      <c r="AG306" s="350"/>
      <c r="AH306" s="350"/>
      <c r="AI306" s="350" t="e">
        <f t="shared" si="167"/>
        <v>#REF!</v>
      </c>
      <c r="AJ306" s="350"/>
      <c r="AK306" s="350"/>
      <c r="AL306" s="350" t="e">
        <f>AL316+AL322+AL327+AL347+AL350+AL341</f>
        <v>#REF!</v>
      </c>
      <c r="AM306" s="350"/>
      <c r="AN306" s="350"/>
      <c r="AO306" s="350" t="e">
        <f t="shared" ref="AO306:AT306" si="168">AO316+AO322+AO327+AO347+AO350</f>
        <v>#REF!</v>
      </c>
      <c r="AP306" s="350" t="e">
        <f t="shared" si="168"/>
        <v>#REF!</v>
      </c>
      <c r="AQ306" s="350" t="e">
        <f t="shared" si="168"/>
        <v>#REF!</v>
      </c>
      <c r="AR306" s="350" t="e">
        <f t="shared" si="168"/>
        <v>#REF!</v>
      </c>
      <c r="AS306" s="350" t="e">
        <f t="shared" si="168"/>
        <v>#REF!</v>
      </c>
      <c r="AT306" s="350" t="e">
        <f t="shared" si="168"/>
        <v>#REF!</v>
      </c>
      <c r="AU306" s="349"/>
      <c r="AV306" s="349"/>
      <c r="AW306" s="322"/>
      <c r="AX306" s="349"/>
      <c r="AY306" s="322"/>
      <c r="AZ306" s="322"/>
      <c r="BA306" s="322"/>
      <c r="BB306" s="349"/>
      <c r="BC306" s="349"/>
    </row>
    <row r="307" spans="1:55" s="280" customFormat="1" ht="21" hidden="1" customHeight="1" x14ac:dyDescent="0.25">
      <c r="A307" s="330">
        <v>1</v>
      </c>
      <c r="B307" s="362" t="s">
        <v>828</v>
      </c>
      <c r="C307" s="319"/>
      <c r="D307" s="344" t="e">
        <f>D317+D331+D342</f>
        <v>#REF!</v>
      </c>
      <c r="E307" s="344" t="e">
        <f t="shared" ref="E307:M307" si="169">E317+E331+E342</f>
        <v>#REF!</v>
      </c>
      <c r="F307" s="344" t="e">
        <f t="shared" si="169"/>
        <v>#REF!</v>
      </c>
      <c r="G307" s="344" t="e">
        <f t="shared" si="169"/>
        <v>#REF!</v>
      </c>
      <c r="H307" s="344" t="e">
        <f t="shared" si="169"/>
        <v>#REF!</v>
      </c>
      <c r="I307" s="344" t="e">
        <f t="shared" si="169"/>
        <v>#REF!</v>
      </c>
      <c r="J307" s="344" t="e">
        <f t="shared" si="169"/>
        <v>#REF!</v>
      </c>
      <c r="K307" s="344" t="e">
        <f t="shared" si="169"/>
        <v>#REF!</v>
      </c>
      <c r="L307" s="344" t="e">
        <f t="shared" si="169"/>
        <v>#REF!</v>
      </c>
      <c r="M307" s="344" t="e">
        <f t="shared" si="169"/>
        <v>#REF!</v>
      </c>
      <c r="N307" s="344" t="e">
        <f>N317+N331+N342</f>
        <v>#REF!</v>
      </c>
      <c r="O307" s="344" t="e">
        <f t="shared" ref="O307:AL307" si="170">O317+O331+O342</f>
        <v>#REF!</v>
      </c>
      <c r="P307" s="344" t="e">
        <f t="shared" si="170"/>
        <v>#REF!</v>
      </c>
      <c r="Q307" s="344" t="e">
        <f t="shared" si="170"/>
        <v>#REF!</v>
      </c>
      <c r="R307" s="344"/>
      <c r="S307" s="344"/>
      <c r="T307" s="344" t="e">
        <f t="shared" si="170"/>
        <v>#REF!</v>
      </c>
      <c r="U307" s="344"/>
      <c r="V307" s="344"/>
      <c r="W307" s="344" t="e">
        <f t="shared" si="170"/>
        <v>#REF!</v>
      </c>
      <c r="X307" s="344"/>
      <c r="Y307" s="344"/>
      <c r="Z307" s="344" t="e">
        <f t="shared" si="170"/>
        <v>#REF!</v>
      </c>
      <c r="AA307" s="344"/>
      <c r="AB307" s="344"/>
      <c r="AC307" s="344" t="e">
        <f t="shared" si="170"/>
        <v>#REF!</v>
      </c>
      <c r="AD307" s="344"/>
      <c r="AE307" s="344"/>
      <c r="AF307" s="344" t="e">
        <f t="shared" si="170"/>
        <v>#REF!</v>
      </c>
      <c r="AG307" s="344"/>
      <c r="AH307" s="344"/>
      <c r="AI307" s="344" t="e">
        <f t="shared" si="170"/>
        <v>#REF!</v>
      </c>
      <c r="AJ307" s="344"/>
      <c r="AK307" s="344"/>
      <c r="AL307" s="344" t="e">
        <f t="shared" si="170"/>
        <v>#REF!</v>
      </c>
      <c r="AM307" s="344"/>
      <c r="AN307" s="344"/>
      <c r="AO307" s="344" t="e">
        <f>AO317+#REF!+AO331+AO342</f>
        <v>#REF!</v>
      </c>
      <c r="AP307" s="344" t="e">
        <f>AP317+#REF!+AP331+AP342</f>
        <v>#REF!</v>
      </c>
      <c r="AQ307" s="344" t="e">
        <f>AQ317+#REF!+AQ331+AQ342</f>
        <v>#REF!</v>
      </c>
      <c r="AR307" s="344" t="e">
        <f>AR317+#REF!+AR331+AR342</f>
        <v>#REF!</v>
      </c>
      <c r="AS307" s="344" t="e">
        <f>AS317+#REF!+AS331+AS342</f>
        <v>#REF!</v>
      </c>
      <c r="AT307" s="344" t="e">
        <f>AT317+#REF!+AT331+AT342</f>
        <v>#REF!</v>
      </c>
      <c r="AU307" s="319"/>
      <c r="AV307" s="319"/>
      <c r="AW307" s="308"/>
      <c r="AX307" s="319"/>
      <c r="AY307" s="308"/>
      <c r="AZ307" s="308"/>
      <c r="BA307" s="308"/>
      <c r="BB307" s="319"/>
      <c r="BC307" s="319"/>
    </row>
    <row r="308" spans="1:55" s="280" customFormat="1" ht="21" hidden="1" customHeight="1" x14ac:dyDescent="0.25">
      <c r="A308" s="330">
        <v>2</v>
      </c>
      <c r="B308" s="362" t="s">
        <v>829</v>
      </c>
      <c r="C308" s="319"/>
      <c r="D308" s="344" t="e">
        <f t="shared" ref="D308:M308" si="171">D318+D329+D332</f>
        <v>#REF!</v>
      </c>
      <c r="E308" s="344" t="e">
        <f t="shared" si="171"/>
        <v>#REF!</v>
      </c>
      <c r="F308" s="344" t="e">
        <f t="shared" si="171"/>
        <v>#REF!</v>
      </c>
      <c r="G308" s="344" t="e">
        <f t="shared" si="171"/>
        <v>#REF!</v>
      </c>
      <c r="H308" s="344" t="e">
        <f t="shared" si="171"/>
        <v>#REF!</v>
      </c>
      <c r="I308" s="344" t="e">
        <f t="shared" si="171"/>
        <v>#REF!</v>
      </c>
      <c r="J308" s="344" t="e">
        <f t="shared" si="171"/>
        <v>#REF!</v>
      </c>
      <c r="K308" s="344" t="e">
        <f t="shared" si="171"/>
        <v>#REF!</v>
      </c>
      <c r="L308" s="344" t="e">
        <f t="shared" si="171"/>
        <v>#REF!</v>
      </c>
      <c r="M308" s="344" t="e">
        <f t="shared" si="171"/>
        <v>#REF!</v>
      </c>
      <c r="N308" s="344" t="e">
        <f t="shared" ref="N308:AL308" si="172">N318+N329+N332</f>
        <v>#REF!</v>
      </c>
      <c r="O308" s="344" t="e">
        <f t="shared" si="172"/>
        <v>#REF!</v>
      </c>
      <c r="P308" s="344" t="e">
        <f t="shared" si="172"/>
        <v>#REF!</v>
      </c>
      <c r="Q308" s="344" t="e">
        <f t="shared" si="172"/>
        <v>#REF!</v>
      </c>
      <c r="R308" s="344"/>
      <c r="S308" s="344"/>
      <c r="T308" s="344" t="e">
        <f t="shared" si="172"/>
        <v>#REF!</v>
      </c>
      <c r="U308" s="344"/>
      <c r="V308" s="344"/>
      <c r="W308" s="344" t="e">
        <f t="shared" si="172"/>
        <v>#REF!</v>
      </c>
      <c r="X308" s="344"/>
      <c r="Y308" s="344"/>
      <c r="Z308" s="344" t="e">
        <f t="shared" si="172"/>
        <v>#REF!</v>
      </c>
      <c r="AA308" s="344"/>
      <c r="AB308" s="344"/>
      <c r="AC308" s="344" t="e">
        <f t="shared" si="172"/>
        <v>#REF!</v>
      </c>
      <c r="AD308" s="344"/>
      <c r="AE308" s="344"/>
      <c r="AF308" s="344" t="e">
        <f t="shared" si="172"/>
        <v>#REF!</v>
      </c>
      <c r="AG308" s="344"/>
      <c r="AH308" s="344"/>
      <c r="AI308" s="344" t="e">
        <f t="shared" si="172"/>
        <v>#REF!</v>
      </c>
      <c r="AJ308" s="344"/>
      <c r="AK308" s="344"/>
      <c r="AL308" s="344" t="e">
        <f t="shared" si="172"/>
        <v>#REF!</v>
      </c>
      <c r="AM308" s="344"/>
      <c r="AN308" s="344"/>
      <c r="AO308" s="344"/>
      <c r="AP308" s="344"/>
      <c r="AQ308" s="344"/>
      <c r="AR308" s="344"/>
      <c r="AS308" s="344"/>
      <c r="AT308" s="344"/>
      <c r="AU308" s="319"/>
      <c r="AV308" s="319"/>
      <c r="AW308" s="308"/>
      <c r="AX308" s="319"/>
      <c r="AY308" s="308"/>
      <c r="AZ308" s="308"/>
      <c r="BA308" s="308"/>
      <c r="BB308" s="319"/>
      <c r="BC308" s="319"/>
    </row>
    <row r="309" spans="1:55" s="280" customFormat="1" ht="21" hidden="1" customHeight="1" x14ac:dyDescent="0.25">
      <c r="A309" s="330">
        <v>3</v>
      </c>
      <c r="B309" s="362" t="s">
        <v>831</v>
      </c>
      <c r="C309" s="319"/>
      <c r="D309" s="344" t="e">
        <f>D333</f>
        <v>#REF!</v>
      </c>
      <c r="E309" s="344" t="e">
        <f t="shared" ref="E309:M309" si="173">E333</f>
        <v>#REF!</v>
      </c>
      <c r="F309" s="344" t="e">
        <f t="shared" si="173"/>
        <v>#REF!</v>
      </c>
      <c r="G309" s="344" t="e">
        <f t="shared" si="173"/>
        <v>#REF!</v>
      </c>
      <c r="H309" s="344" t="e">
        <f t="shared" si="173"/>
        <v>#REF!</v>
      </c>
      <c r="I309" s="344" t="e">
        <f t="shared" si="173"/>
        <v>#REF!</v>
      </c>
      <c r="J309" s="344" t="e">
        <f t="shared" si="173"/>
        <v>#REF!</v>
      </c>
      <c r="K309" s="344" t="e">
        <f t="shared" si="173"/>
        <v>#REF!</v>
      </c>
      <c r="L309" s="344" t="e">
        <f t="shared" si="173"/>
        <v>#REF!</v>
      </c>
      <c r="M309" s="344" t="e">
        <f t="shared" si="173"/>
        <v>#REF!</v>
      </c>
      <c r="N309" s="344" t="e">
        <f>N333</f>
        <v>#REF!</v>
      </c>
      <c r="O309" s="344" t="e">
        <f t="shared" ref="O309:AU309" si="174">O333</f>
        <v>#REF!</v>
      </c>
      <c r="P309" s="344" t="e">
        <f t="shared" si="174"/>
        <v>#REF!</v>
      </c>
      <c r="Q309" s="344" t="e">
        <f t="shared" si="174"/>
        <v>#REF!</v>
      </c>
      <c r="R309" s="344"/>
      <c r="S309" s="344"/>
      <c r="T309" s="344" t="e">
        <f t="shared" si="174"/>
        <v>#REF!</v>
      </c>
      <c r="U309" s="344"/>
      <c r="V309" s="344"/>
      <c r="W309" s="344" t="e">
        <f t="shared" si="174"/>
        <v>#REF!</v>
      </c>
      <c r="X309" s="344"/>
      <c r="Y309" s="344"/>
      <c r="Z309" s="344" t="e">
        <f t="shared" si="174"/>
        <v>#REF!</v>
      </c>
      <c r="AA309" s="344"/>
      <c r="AB309" s="344"/>
      <c r="AC309" s="344" t="e">
        <f t="shared" si="174"/>
        <v>#REF!</v>
      </c>
      <c r="AD309" s="344"/>
      <c r="AE309" s="344"/>
      <c r="AF309" s="344" t="e">
        <f t="shared" si="174"/>
        <v>#REF!</v>
      </c>
      <c r="AG309" s="344"/>
      <c r="AH309" s="344"/>
      <c r="AI309" s="344" t="e">
        <f t="shared" si="174"/>
        <v>#REF!</v>
      </c>
      <c r="AJ309" s="344"/>
      <c r="AK309" s="344"/>
      <c r="AL309" s="344" t="e">
        <f t="shared" si="174"/>
        <v>#REF!</v>
      </c>
      <c r="AM309" s="344"/>
      <c r="AN309" s="344"/>
      <c r="AO309" s="344">
        <f t="shared" si="174"/>
        <v>0</v>
      </c>
      <c r="AP309" s="344">
        <f t="shared" si="174"/>
        <v>0</v>
      </c>
      <c r="AQ309" s="344">
        <f t="shared" si="174"/>
        <v>0</v>
      </c>
      <c r="AR309" s="344">
        <f t="shared" si="174"/>
        <v>0</v>
      </c>
      <c r="AS309" s="344">
        <f t="shared" si="174"/>
        <v>0</v>
      </c>
      <c r="AT309" s="344">
        <f t="shared" si="174"/>
        <v>0</v>
      </c>
      <c r="AU309" s="344">
        <f t="shared" si="174"/>
        <v>0</v>
      </c>
      <c r="AV309" s="344"/>
      <c r="AW309" s="308"/>
      <c r="AX309" s="319"/>
      <c r="AY309" s="308"/>
      <c r="AZ309" s="308"/>
      <c r="BA309" s="308"/>
      <c r="BB309" s="319"/>
      <c r="BC309" s="319"/>
    </row>
    <row r="310" spans="1:55" s="280" customFormat="1" ht="21" hidden="1" customHeight="1" x14ac:dyDescent="0.25">
      <c r="A310" s="330">
        <v>4</v>
      </c>
      <c r="B310" s="362" t="s">
        <v>832</v>
      </c>
      <c r="C310" s="319"/>
      <c r="D310" s="344" t="e">
        <f t="shared" ref="D310:M310" si="175">D323+D334+D351</f>
        <v>#REF!</v>
      </c>
      <c r="E310" s="344" t="e">
        <f t="shared" si="175"/>
        <v>#REF!</v>
      </c>
      <c r="F310" s="344" t="e">
        <f t="shared" si="175"/>
        <v>#REF!</v>
      </c>
      <c r="G310" s="344" t="e">
        <f t="shared" si="175"/>
        <v>#REF!</v>
      </c>
      <c r="H310" s="344" t="e">
        <f t="shared" si="175"/>
        <v>#REF!</v>
      </c>
      <c r="I310" s="344" t="e">
        <f t="shared" si="175"/>
        <v>#REF!</v>
      </c>
      <c r="J310" s="344" t="e">
        <f t="shared" si="175"/>
        <v>#REF!</v>
      </c>
      <c r="K310" s="344" t="e">
        <f t="shared" si="175"/>
        <v>#REF!</v>
      </c>
      <c r="L310" s="344" t="e">
        <f t="shared" si="175"/>
        <v>#REF!</v>
      </c>
      <c r="M310" s="344" t="e">
        <f t="shared" si="175"/>
        <v>#REF!</v>
      </c>
      <c r="N310" s="344" t="e">
        <f t="shared" ref="N310:AT310" si="176">N323+N334+N351</f>
        <v>#REF!</v>
      </c>
      <c r="O310" s="344" t="e">
        <f t="shared" si="176"/>
        <v>#REF!</v>
      </c>
      <c r="P310" s="344" t="e">
        <f t="shared" si="176"/>
        <v>#REF!</v>
      </c>
      <c r="Q310" s="344" t="e">
        <f t="shared" si="176"/>
        <v>#REF!</v>
      </c>
      <c r="R310" s="344"/>
      <c r="S310" s="344"/>
      <c r="T310" s="344" t="e">
        <f t="shared" si="176"/>
        <v>#REF!</v>
      </c>
      <c r="U310" s="344"/>
      <c r="V310" s="344"/>
      <c r="W310" s="344" t="e">
        <f t="shared" si="176"/>
        <v>#REF!</v>
      </c>
      <c r="X310" s="344"/>
      <c r="Y310" s="344"/>
      <c r="Z310" s="344" t="e">
        <f t="shared" si="176"/>
        <v>#REF!</v>
      </c>
      <c r="AA310" s="344"/>
      <c r="AB310" s="344"/>
      <c r="AC310" s="344" t="e">
        <f t="shared" si="176"/>
        <v>#REF!</v>
      </c>
      <c r="AD310" s="344"/>
      <c r="AE310" s="344"/>
      <c r="AF310" s="344" t="e">
        <f t="shared" si="176"/>
        <v>#REF!</v>
      </c>
      <c r="AG310" s="344"/>
      <c r="AH310" s="344"/>
      <c r="AI310" s="344" t="e">
        <f t="shared" si="176"/>
        <v>#REF!</v>
      </c>
      <c r="AJ310" s="344"/>
      <c r="AK310" s="344"/>
      <c r="AL310" s="344" t="e">
        <f t="shared" si="176"/>
        <v>#REF!</v>
      </c>
      <c r="AM310" s="344"/>
      <c r="AN310" s="344"/>
      <c r="AO310" s="344" t="e">
        <f t="shared" si="176"/>
        <v>#REF!</v>
      </c>
      <c r="AP310" s="344" t="e">
        <f t="shared" si="176"/>
        <v>#REF!</v>
      </c>
      <c r="AQ310" s="344" t="e">
        <f t="shared" si="176"/>
        <v>#REF!</v>
      </c>
      <c r="AR310" s="344" t="e">
        <f t="shared" si="176"/>
        <v>#REF!</v>
      </c>
      <c r="AS310" s="344" t="e">
        <f t="shared" si="176"/>
        <v>#REF!</v>
      </c>
      <c r="AT310" s="344" t="e">
        <f t="shared" si="176"/>
        <v>#REF!</v>
      </c>
      <c r="AU310" s="319"/>
      <c r="AV310" s="319"/>
      <c r="AW310" s="308"/>
      <c r="AX310" s="319"/>
      <c r="AY310" s="308"/>
      <c r="AZ310" s="308"/>
      <c r="BA310" s="308"/>
      <c r="BB310" s="319"/>
      <c r="BC310" s="319"/>
    </row>
    <row r="311" spans="1:55" s="279" customFormat="1" ht="21" hidden="1" customHeight="1" x14ac:dyDescent="0.25">
      <c r="A311" s="353" t="s">
        <v>93</v>
      </c>
      <c r="B311" s="347" t="s">
        <v>821</v>
      </c>
      <c r="C311" s="349"/>
      <c r="D311" s="350" t="e">
        <f>D319+D320+D324+D335+D343+D348</f>
        <v>#REF!</v>
      </c>
      <c r="E311" s="350" t="e">
        <f t="shared" ref="E311:M311" si="177">E319+E320+E324+E335+E343+E348</f>
        <v>#REF!</v>
      </c>
      <c r="F311" s="350" t="e">
        <f t="shared" si="177"/>
        <v>#REF!</v>
      </c>
      <c r="G311" s="350" t="e">
        <f t="shared" si="177"/>
        <v>#REF!</v>
      </c>
      <c r="H311" s="350" t="e">
        <f t="shared" si="177"/>
        <v>#REF!</v>
      </c>
      <c r="I311" s="350" t="e">
        <f t="shared" si="177"/>
        <v>#REF!</v>
      </c>
      <c r="J311" s="350" t="e">
        <f t="shared" si="177"/>
        <v>#REF!</v>
      </c>
      <c r="K311" s="350" t="e">
        <f t="shared" si="177"/>
        <v>#REF!</v>
      </c>
      <c r="L311" s="350" t="e">
        <f t="shared" si="177"/>
        <v>#REF!</v>
      </c>
      <c r="M311" s="350" t="e">
        <f t="shared" si="177"/>
        <v>#REF!</v>
      </c>
      <c r="N311" s="350" t="e">
        <f>N319+N320+N324+N335+N343+N348</f>
        <v>#REF!</v>
      </c>
      <c r="O311" s="350" t="e">
        <f t="shared" ref="O311:AI311" si="178">O319+O320+O324+O335+O343+O348</f>
        <v>#REF!</v>
      </c>
      <c r="P311" s="350" t="e">
        <f t="shared" si="178"/>
        <v>#REF!</v>
      </c>
      <c r="Q311" s="350" t="e">
        <f t="shared" si="178"/>
        <v>#REF!</v>
      </c>
      <c r="R311" s="350"/>
      <c r="S311" s="350"/>
      <c r="T311" s="350" t="e">
        <f t="shared" si="178"/>
        <v>#REF!</v>
      </c>
      <c r="U311" s="350"/>
      <c r="V311" s="350"/>
      <c r="W311" s="350" t="e">
        <f t="shared" si="178"/>
        <v>#REF!</v>
      </c>
      <c r="X311" s="350"/>
      <c r="Y311" s="350"/>
      <c r="Z311" s="350" t="e">
        <f t="shared" si="178"/>
        <v>#REF!</v>
      </c>
      <c r="AA311" s="350"/>
      <c r="AB311" s="350"/>
      <c r="AC311" s="350" t="e">
        <f t="shared" si="178"/>
        <v>#REF!</v>
      </c>
      <c r="AD311" s="350"/>
      <c r="AE311" s="350"/>
      <c r="AF311" s="350" t="e">
        <f t="shared" si="178"/>
        <v>#REF!</v>
      </c>
      <c r="AG311" s="350"/>
      <c r="AH311" s="350"/>
      <c r="AI311" s="350" t="e">
        <f t="shared" si="178"/>
        <v>#REF!</v>
      </c>
      <c r="AJ311" s="350"/>
      <c r="AK311" s="350"/>
      <c r="AL311" s="350"/>
      <c r="AM311" s="350"/>
      <c r="AN311" s="350"/>
      <c r="AO311" s="350"/>
      <c r="AP311" s="350"/>
      <c r="AQ311" s="350"/>
      <c r="AR311" s="350"/>
      <c r="AS311" s="350"/>
      <c r="AT311" s="350"/>
      <c r="AU311" s="349"/>
      <c r="AV311" s="349"/>
      <c r="AW311" s="322"/>
      <c r="AX311" s="349"/>
      <c r="AY311" s="322"/>
      <c r="AZ311" s="322"/>
      <c r="BA311" s="322"/>
      <c r="BB311" s="349"/>
      <c r="BC311" s="349"/>
    </row>
    <row r="312" spans="1:55" s="279" customFormat="1" ht="30.75" hidden="1" customHeight="1" x14ac:dyDescent="0.25">
      <c r="A312" s="353" t="s">
        <v>866</v>
      </c>
      <c r="B312" s="347" t="s">
        <v>844</v>
      </c>
      <c r="C312" s="349"/>
      <c r="D312" s="350" t="e">
        <f>D337</f>
        <v>#REF!</v>
      </c>
      <c r="E312" s="350" t="e">
        <f t="shared" ref="E312:M312" si="179">E337</f>
        <v>#REF!</v>
      </c>
      <c r="F312" s="350" t="e">
        <f t="shared" si="179"/>
        <v>#REF!</v>
      </c>
      <c r="G312" s="350" t="e">
        <f t="shared" si="179"/>
        <v>#REF!</v>
      </c>
      <c r="H312" s="350" t="e">
        <f t="shared" si="179"/>
        <v>#REF!</v>
      </c>
      <c r="I312" s="350" t="e">
        <f t="shared" si="179"/>
        <v>#REF!</v>
      </c>
      <c r="J312" s="350" t="e">
        <f t="shared" si="179"/>
        <v>#REF!</v>
      </c>
      <c r="K312" s="350" t="e">
        <f t="shared" si="179"/>
        <v>#REF!</v>
      </c>
      <c r="L312" s="350" t="e">
        <f t="shared" si="179"/>
        <v>#REF!</v>
      </c>
      <c r="M312" s="350" t="e">
        <f t="shared" si="179"/>
        <v>#REF!</v>
      </c>
      <c r="N312" s="350" t="e">
        <f>N337</f>
        <v>#REF!</v>
      </c>
      <c r="O312" s="350" t="e">
        <f t="shared" ref="O312:AI312" si="180">O337</f>
        <v>#REF!</v>
      </c>
      <c r="P312" s="350" t="e">
        <f t="shared" si="180"/>
        <v>#REF!</v>
      </c>
      <c r="Q312" s="350" t="e">
        <f t="shared" si="180"/>
        <v>#REF!</v>
      </c>
      <c r="R312" s="350"/>
      <c r="S312" s="350"/>
      <c r="T312" s="350" t="e">
        <f t="shared" si="180"/>
        <v>#REF!</v>
      </c>
      <c r="U312" s="350"/>
      <c r="V312" s="350"/>
      <c r="W312" s="350" t="e">
        <f t="shared" si="180"/>
        <v>#REF!</v>
      </c>
      <c r="X312" s="350"/>
      <c r="Y312" s="350"/>
      <c r="Z312" s="350" t="e">
        <f t="shared" si="180"/>
        <v>#REF!</v>
      </c>
      <c r="AA312" s="350"/>
      <c r="AB312" s="350"/>
      <c r="AC312" s="350" t="e">
        <f t="shared" si="180"/>
        <v>#REF!</v>
      </c>
      <c r="AD312" s="350"/>
      <c r="AE312" s="350"/>
      <c r="AF312" s="350" t="e">
        <f t="shared" si="180"/>
        <v>#REF!</v>
      </c>
      <c r="AG312" s="350"/>
      <c r="AH312" s="350"/>
      <c r="AI312" s="350" t="e">
        <f t="shared" si="180"/>
        <v>#REF!</v>
      </c>
      <c r="AJ312" s="350"/>
      <c r="AK312" s="350"/>
      <c r="AL312" s="350"/>
      <c r="AM312" s="350"/>
      <c r="AN312" s="350"/>
      <c r="AO312" s="350"/>
      <c r="AP312" s="350"/>
      <c r="AQ312" s="350"/>
      <c r="AR312" s="350"/>
      <c r="AS312" s="350"/>
      <c r="AT312" s="350"/>
      <c r="AU312" s="349"/>
      <c r="AV312" s="349"/>
      <c r="AW312" s="322"/>
      <c r="AX312" s="349"/>
      <c r="AY312" s="322"/>
      <c r="AZ312" s="322"/>
      <c r="BA312" s="322"/>
      <c r="BB312" s="349"/>
      <c r="BC312" s="349"/>
    </row>
    <row r="313" spans="1:55" s="280" customFormat="1" ht="30.75" hidden="1" customHeight="1" x14ac:dyDescent="0.25">
      <c r="A313" s="356" t="e">
        <f>A338</f>
        <v>#REF!</v>
      </c>
      <c r="B313" s="357" t="e">
        <f t="shared" ref="B313:AL313" si="181">B338</f>
        <v>#REF!</v>
      </c>
      <c r="C313" s="356" t="e">
        <f t="shared" si="181"/>
        <v>#REF!</v>
      </c>
      <c r="D313" s="356" t="e">
        <f t="shared" si="181"/>
        <v>#REF!</v>
      </c>
      <c r="E313" s="356" t="e">
        <f t="shared" si="181"/>
        <v>#REF!</v>
      </c>
      <c r="F313" s="356" t="e">
        <f t="shared" si="181"/>
        <v>#REF!</v>
      </c>
      <c r="G313" s="356" t="e">
        <f t="shared" si="181"/>
        <v>#REF!</v>
      </c>
      <c r="H313" s="356" t="e">
        <f t="shared" si="181"/>
        <v>#REF!</v>
      </c>
      <c r="I313" s="356" t="e">
        <f t="shared" si="181"/>
        <v>#REF!</v>
      </c>
      <c r="J313" s="356" t="e">
        <f t="shared" si="181"/>
        <v>#REF!</v>
      </c>
      <c r="K313" s="356" t="e">
        <f t="shared" si="181"/>
        <v>#REF!</v>
      </c>
      <c r="L313" s="356" t="e">
        <f t="shared" si="181"/>
        <v>#REF!</v>
      </c>
      <c r="M313" s="356" t="e">
        <f t="shared" si="181"/>
        <v>#REF!</v>
      </c>
      <c r="N313" s="356" t="e">
        <f t="shared" si="181"/>
        <v>#REF!</v>
      </c>
      <c r="O313" s="356" t="e">
        <f t="shared" si="181"/>
        <v>#REF!</v>
      </c>
      <c r="P313" s="356" t="e">
        <f t="shared" si="181"/>
        <v>#REF!</v>
      </c>
      <c r="Q313" s="356" t="e">
        <f t="shared" si="181"/>
        <v>#REF!</v>
      </c>
      <c r="R313" s="356"/>
      <c r="S313" s="356"/>
      <c r="T313" s="356" t="e">
        <f t="shared" si="181"/>
        <v>#REF!</v>
      </c>
      <c r="U313" s="356"/>
      <c r="V313" s="356"/>
      <c r="W313" s="356" t="e">
        <f t="shared" si="181"/>
        <v>#REF!</v>
      </c>
      <c r="X313" s="356"/>
      <c r="Y313" s="356"/>
      <c r="Z313" s="356" t="e">
        <f t="shared" si="181"/>
        <v>#REF!</v>
      </c>
      <c r="AA313" s="356"/>
      <c r="AB313" s="356"/>
      <c r="AC313" s="356" t="e">
        <f t="shared" si="181"/>
        <v>#REF!</v>
      </c>
      <c r="AD313" s="356"/>
      <c r="AE313" s="356"/>
      <c r="AF313" s="356" t="e">
        <f t="shared" si="181"/>
        <v>#REF!</v>
      </c>
      <c r="AG313" s="356"/>
      <c r="AH313" s="356"/>
      <c r="AI313" s="356" t="e">
        <f t="shared" si="181"/>
        <v>#REF!</v>
      </c>
      <c r="AJ313" s="356"/>
      <c r="AK313" s="356"/>
      <c r="AL313" s="356" t="e">
        <f t="shared" si="181"/>
        <v>#REF!</v>
      </c>
      <c r="AM313" s="356"/>
      <c r="AN313" s="356"/>
      <c r="AO313" s="344"/>
      <c r="AP313" s="344"/>
      <c r="AQ313" s="344"/>
      <c r="AR313" s="344"/>
      <c r="AS313" s="344"/>
      <c r="AT313" s="344"/>
      <c r="AU313" s="319"/>
      <c r="AV313" s="319"/>
      <c r="AW313" s="308"/>
      <c r="AX313" s="319"/>
      <c r="AY313" s="308"/>
      <c r="AZ313" s="308"/>
      <c r="BA313" s="308"/>
      <c r="BB313" s="319"/>
      <c r="BC313" s="319"/>
    </row>
    <row r="314" spans="1:55" s="279" customFormat="1" ht="21" hidden="1" customHeight="1" x14ac:dyDescent="0.25">
      <c r="A314" s="353" t="s">
        <v>248</v>
      </c>
      <c r="B314" s="347" t="s">
        <v>825</v>
      </c>
      <c r="C314" s="349"/>
      <c r="D314" s="350" t="e">
        <f>D339</f>
        <v>#REF!</v>
      </c>
      <c r="E314" s="350" t="e">
        <f t="shared" ref="E314:M314" si="182">E339</f>
        <v>#REF!</v>
      </c>
      <c r="F314" s="350" t="e">
        <f t="shared" si="182"/>
        <v>#REF!</v>
      </c>
      <c r="G314" s="350" t="e">
        <f t="shared" si="182"/>
        <v>#REF!</v>
      </c>
      <c r="H314" s="350" t="e">
        <f t="shared" si="182"/>
        <v>#REF!</v>
      </c>
      <c r="I314" s="350" t="e">
        <f t="shared" si="182"/>
        <v>#REF!</v>
      </c>
      <c r="J314" s="350" t="e">
        <f t="shared" si="182"/>
        <v>#REF!</v>
      </c>
      <c r="K314" s="350" t="e">
        <f t="shared" si="182"/>
        <v>#REF!</v>
      </c>
      <c r="L314" s="350" t="e">
        <f t="shared" si="182"/>
        <v>#REF!</v>
      </c>
      <c r="M314" s="350" t="e">
        <f t="shared" si="182"/>
        <v>#REF!</v>
      </c>
      <c r="N314" s="350" t="e">
        <f>N339</f>
        <v>#REF!</v>
      </c>
      <c r="O314" s="350" t="e">
        <f t="shared" ref="O314:AI314" si="183">O339</f>
        <v>#REF!</v>
      </c>
      <c r="P314" s="350" t="e">
        <f t="shared" si="183"/>
        <v>#REF!</v>
      </c>
      <c r="Q314" s="350" t="e">
        <f t="shared" si="183"/>
        <v>#REF!</v>
      </c>
      <c r="R314" s="350"/>
      <c r="S314" s="350"/>
      <c r="T314" s="350" t="e">
        <f t="shared" si="183"/>
        <v>#REF!</v>
      </c>
      <c r="U314" s="350"/>
      <c r="V314" s="350"/>
      <c r="W314" s="350" t="e">
        <f t="shared" si="183"/>
        <v>#REF!</v>
      </c>
      <c r="X314" s="350"/>
      <c r="Y314" s="350"/>
      <c r="Z314" s="350" t="e">
        <f t="shared" si="183"/>
        <v>#REF!</v>
      </c>
      <c r="AA314" s="350"/>
      <c r="AB314" s="350"/>
      <c r="AC314" s="350" t="e">
        <f t="shared" si="183"/>
        <v>#REF!</v>
      </c>
      <c r="AD314" s="350"/>
      <c r="AE314" s="350"/>
      <c r="AF314" s="350" t="e">
        <f t="shared" si="183"/>
        <v>#REF!</v>
      </c>
      <c r="AG314" s="350"/>
      <c r="AH314" s="350"/>
      <c r="AI314" s="350" t="e">
        <f t="shared" si="183"/>
        <v>#REF!</v>
      </c>
      <c r="AJ314" s="350"/>
      <c r="AK314" s="350"/>
      <c r="AL314" s="350"/>
      <c r="AM314" s="350"/>
      <c r="AN314" s="350"/>
      <c r="AO314" s="350"/>
      <c r="AP314" s="350"/>
      <c r="AQ314" s="350"/>
      <c r="AR314" s="350"/>
      <c r="AS314" s="350"/>
      <c r="AT314" s="350"/>
      <c r="AU314" s="349"/>
      <c r="AV314" s="349"/>
      <c r="AW314" s="322"/>
      <c r="AX314" s="349"/>
      <c r="AY314" s="322"/>
      <c r="AZ314" s="322"/>
      <c r="BA314" s="322"/>
      <c r="BB314" s="349"/>
      <c r="BC314" s="349"/>
    </row>
    <row r="315" spans="1:55" s="280" customFormat="1" ht="36.75" hidden="1" customHeight="1" x14ac:dyDescent="0.25">
      <c r="A315" s="356" t="e">
        <f>#REF!</f>
        <v>#REF!</v>
      </c>
      <c r="B315" s="357" t="e">
        <f>#REF!</f>
        <v>#REF!</v>
      </c>
      <c r="C315" s="356" t="e">
        <f>#REF!</f>
        <v>#REF!</v>
      </c>
      <c r="D315" s="344" t="e">
        <f>#REF!</f>
        <v>#REF!</v>
      </c>
      <c r="E315" s="344" t="e">
        <f>#REF!</f>
        <v>#REF!</v>
      </c>
      <c r="F315" s="344" t="e">
        <f>#REF!</f>
        <v>#REF!</v>
      </c>
      <c r="G315" s="344" t="e">
        <f>#REF!</f>
        <v>#REF!</v>
      </c>
      <c r="H315" s="344" t="e">
        <f>#REF!</f>
        <v>#REF!</v>
      </c>
      <c r="I315" s="344" t="e">
        <f>#REF!</f>
        <v>#REF!</v>
      </c>
      <c r="J315" s="344" t="e">
        <f>#REF!</f>
        <v>#REF!</v>
      </c>
      <c r="K315" s="344" t="e">
        <f>#REF!</f>
        <v>#REF!</v>
      </c>
      <c r="L315" s="344" t="e">
        <f>#REF!</f>
        <v>#REF!</v>
      </c>
      <c r="M315" s="344" t="e">
        <f>#REF!</f>
        <v>#REF!</v>
      </c>
      <c r="N315" s="344" t="e">
        <f>#REF!</f>
        <v>#REF!</v>
      </c>
      <c r="O315" s="344" t="e">
        <f>#REF!</f>
        <v>#REF!</v>
      </c>
      <c r="P315" s="344" t="e">
        <f>#REF!</f>
        <v>#REF!</v>
      </c>
      <c r="Q315" s="344" t="e">
        <f>#REF!</f>
        <v>#REF!</v>
      </c>
      <c r="R315" s="344"/>
      <c r="S315" s="344"/>
      <c r="T315" s="344" t="e">
        <f>#REF!</f>
        <v>#REF!</v>
      </c>
      <c r="U315" s="344"/>
      <c r="V315" s="344"/>
      <c r="W315" s="344" t="e">
        <f>#REF!</f>
        <v>#REF!</v>
      </c>
      <c r="X315" s="344"/>
      <c r="Y315" s="344"/>
      <c r="Z315" s="344" t="e">
        <f>#REF!</f>
        <v>#REF!</v>
      </c>
      <c r="AA315" s="344"/>
      <c r="AB315" s="344"/>
      <c r="AC315" s="344" t="e">
        <f>#REF!</f>
        <v>#REF!</v>
      </c>
      <c r="AD315" s="344"/>
      <c r="AE315" s="344"/>
      <c r="AF315" s="344" t="e">
        <f>#REF!</f>
        <v>#REF!</v>
      </c>
      <c r="AG315" s="344"/>
      <c r="AH315" s="344"/>
      <c r="AI315" s="344" t="e">
        <f>#REF!</f>
        <v>#REF!</v>
      </c>
      <c r="AJ315" s="344"/>
      <c r="AK315" s="344"/>
      <c r="AL315" s="344" t="e">
        <f>#REF!</f>
        <v>#REF!</v>
      </c>
      <c r="AM315" s="344"/>
      <c r="AN315" s="344"/>
      <c r="AO315" s="356" t="e">
        <f>#REF!</f>
        <v>#REF!</v>
      </c>
      <c r="AP315" s="356" t="e">
        <f>#REF!</f>
        <v>#REF!</v>
      </c>
      <c r="AQ315" s="356" t="e">
        <f>#REF!</f>
        <v>#REF!</v>
      </c>
      <c r="AR315" s="356" t="e">
        <f>#REF!</f>
        <v>#REF!</v>
      </c>
      <c r="AS315" s="356" t="e">
        <f>#REF!</f>
        <v>#REF!</v>
      </c>
      <c r="AT315" s="356" t="e">
        <f>#REF!</f>
        <v>#REF!</v>
      </c>
      <c r="AU315" s="319"/>
      <c r="AV315" s="319"/>
      <c r="AW315" s="308"/>
      <c r="AX315" s="319"/>
      <c r="AY315" s="308"/>
      <c r="AZ315" s="308"/>
      <c r="BA315" s="308"/>
      <c r="BB315" s="319"/>
      <c r="BC315" s="319"/>
    </row>
    <row r="316" spans="1:55" s="280" customFormat="1" ht="29.25" hidden="1" customHeight="1" x14ac:dyDescent="0.25">
      <c r="A316" s="356" t="e">
        <f>#REF!</f>
        <v>#REF!</v>
      </c>
      <c r="B316" s="357" t="e">
        <f>#REF!</f>
        <v>#REF!</v>
      </c>
      <c r="C316" s="356" t="e">
        <f>#REF!</f>
        <v>#REF!</v>
      </c>
      <c r="D316" s="344" t="e">
        <f>#REF!</f>
        <v>#REF!</v>
      </c>
      <c r="E316" s="344" t="e">
        <f>#REF!</f>
        <v>#REF!</v>
      </c>
      <c r="F316" s="344" t="e">
        <f>#REF!</f>
        <v>#REF!</v>
      </c>
      <c r="G316" s="344" t="e">
        <f>#REF!</f>
        <v>#REF!</v>
      </c>
      <c r="H316" s="344" t="e">
        <f>#REF!</f>
        <v>#REF!</v>
      </c>
      <c r="I316" s="344" t="e">
        <f>#REF!</f>
        <v>#REF!</v>
      </c>
      <c r="J316" s="344" t="e">
        <f>#REF!</f>
        <v>#REF!</v>
      </c>
      <c r="K316" s="344" t="e">
        <f>#REF!</f>
        <v>#REF!</v>
      </c>
      <c r="L316" s="344" t="e">
        <f>#REF!</f>
        <v>#REF!</v>
      </c>
      <c r="M316" s="344" t="e">
        <f>#REF!</f>
        <v>#REF!</v>
      </c>
      <c r="N316" s="344" t="e">
        <f>#REF!</f>
        <v>#REF!</v>
      </c>
      <c r="O316" s="344" t="e">
        <f>#REF!</f>
        <v>#REF!</v>
      </c>
      <c r="P316" s="344" t="e">
        <f>#REF!</f>
        <v>#REF!</v>
      </c>
      <c r="Q316" s="344" t="e">
        <f>#REF!</f>
        <v>#REF!</v>
      </c>
      <c r="R316" s="344"/>
      <c r="S316" s="344"/>
      <c r="T316" s="344" t="e">
        <f>#REF!</f>
        <v>#REF!</v>
      </c>
      <c r="U316" s="344"/>
      <c r="V316" s="344"/>
      <c r="W316" s="344" t="e">
        <f>#REF!</f>
        <v>#REF!</v>
      </c>
      <c r="X316" s="344"/>
      <c r="Y316" s="344"/>
      <c r="Z316" s="344" t="e">
        <f>#REF!</f>
        <v>#REF!</v>
      </c>
      <c r="AA316" s="344"/>
      <c r="AB316" s="344"/>
      <c r="AC316" s="344" t="e">
        <f>#REF!</f>
        <v>#REF!</v>
      </c>
      <c r="AD316" s="344"/>
      <c r="AE316" s="344"/>
      <c r="AF316" s="344" t="e">
        <f>#REF!</f>
        <v>#REF!</v>
      </c>
      <c r="AG316" s="344"/>
      <c r="AH316" s="344"/>
      <c r="AI316" s="344" t="e">
        <f>#REF!</f>
        <v>#REF!</v>
      </c>
      <c r="AJ316" s="344"/>
      <c r="AK316" s="344"/>
      <c r="AL316" s="344" t="e">
        <f>#REF!</f>
        <v>#REF!</v>
      </c>
      <c r="AM316" s="344"/>
      <c r="AN316" s="344"/>
      <c r="AO316" s="344"/>
      <c r="AP316" s="344"/>
      <c r="AQ316" s="344"/>
      <c r="AR316" s="344"/>
      <c r="AS316" s="344"/>
      <c r="AT316" s="344"/>
      <c r="AU316" s="319"/>
      <c r="AV316" s="319"/>
      <c r="AW316" s="308"/>
      <c r="AX316" s="319"/>
      <c r="AY316" s="308"/>
      <c r="AZ316" s="308"/>
      <c r="BA316" s="308"/>
      <c r="BB316" s="319"/>
      <c r="BC316" s="319"/>
    </row>
    <row r="317" spans="1:55" s="280" customFormat="1" ht="21" hidden="1" customHeight="1" x14ac:dyDescent="0.25">
      <c r="A317" s="356" t="e">
        <f>#REF!</f>
        <v>#REF!</v>
      </c>
      <c r="B317" s="357" t="e">
        <f>#REF!</f>
        <v>#REF!</v>
      </c>
      <c r="C317" s="356" t="e">
        <f>#REF!</f>
        <v>#REF!</v>
      </c>
      <c r="D317" s="344" t="e">
        <f>#REF!</f>
        <v>#REF!</v>
      </c>
      <c r="E317" s="344" t="e">
        <f>#REF!</f>
        <v>#REF!</v>
      </c>
      <c r="F317" s="344" t="e">
        <f>#REF!</f>
        <v>#REF!</v>
      </c>
      <c r="G317" s="344" t="e">
        <f>#REF!</f>
        <v>#REF!</v>
      </c>
      <c r="H317" s="344" t="e">
        <f>#REF!</f>
        <v>#REF!</v>
      </c>
      <c r="I317" s="344" t="e">
        <f>#REF!</f>
        <v>#REF!</v>
      </c>
      <c r="J317" s="344" t="e">
        <f>#REF!</f>
        <v>#REF!</v>
      </c>
      <c r="K317" s="344" t="e">
        <f>#REF!</f>
        <v>#REF!</v>
      </c>
      <c r="L317" s="344" t="e">
        <f>#REF!</f>
        <v>#REF!</v>
      </c>
      <c r="M317" s="344" t="e">
        <f>#REF!</f>
        <v>#REF!</v>
      </c>
      <c r="N317" s="344" t="e">
        <f>#REF!</f>
        <v>#REF!</v>
      </c>
      <c r="O317" s="344" t="e">
        <f>#REF!</f>
        <v>#REF!</v>
      </c>
      <c r="P317" s="344" t="e">
        <f>#REF!</f>
        <v>#REF!</v>
      </c>
      <c r="Q317" s="344" t="e">
        <f>#REF!</f>
        <v>#REF!</v>
      </c>
      <c r="R317" s="344"/>
      <c r="S317" s="344"/>
      <c r="T317" s="344" t="e">
        <f>#REF!</f>
        <v>#REF!</v>
      </c>
      <c r="U317" s="344"/>
      <c r="V317" s="344"/>
      <c r="W317" s="344" t="e">
        <f>#REF!</f>
        <v>#REF!</v>
      </c>
      <c r="X317" s="344"/>
      <c r="Y317" s="344"/>
      <c r="Z317" s="344" t="e">
        <f>#REF!</f>
        <v>#REF!</v>
      </c>
      <c r="AA317" s="344"/>
      <c r="AB317" s="344"/>
      <c r="AC317" s="344" t="e">
        <f>#REF!</f>
        <v>#REF!</v>
      </c>
      <c r="AD317" s="344"/>
      <c r="AE317" s="344"/>
      <c r="AF317" s="344" t="e">
        <f>#REF!</f>
        <v>#REF!</v>
      </c>
      <c r="AG317" s="344"/>
      <c r="AH317" s="344"/>
      <c r="AI317" s="344" t="e">
        <f>#REF!</f>
        <v>#REF!</v>
      </c>
      <c r="AJ317" s="344"/>
      <c r="AK317" s="344"/>
      <c r="AL317" s="344" t="e">
        <f>#REF!</f>
        <v>#REF!</v>
      </c>
      <c r="AM317" s="344"/>
      <c r="AN317" s="344"/>
      <c r="AO317" s="356" t="e">
        <f>#REF!</f>
        <v>#REF!</v>
      </c>
      <c r="AP317" s="356" t="e">
        <f>#REF!</f>
        <v>#REF!</v>
      </c>
      <c r="AQ317" s="356" t="e">
        <f>#REF!</f>
        <v>#REF!</v>
      </c>
      <c r="AR317" s="356" t="e">
        <f>#REF!</f>
        <v>#REF!</v>
      </c>
      <c r="AS317" s="356" t="e">
        <f>#REF!</f>
        <v>#REF!</v>
      </c>
      <c r="AT317" s="356" t="e">
        <f>#REF!</f>
        <v>#REF!</v>
      </c>
      <c r="AU317" s="319"/>
      <c r="AV317" s="319"/>
      <c r="AW317" s="308"/>
      <c r="AX317" s="319"/>
      <c r="AY317" s="308"/>
      <c r="AZ317" s="308"/>
      <c r="BA317" s="308"/>
      <c r="BB317" s="319"/>
      <c r="BC317" s="319"/>
    </row>
    <row r="318" spans="1:55" s="280" customFormat="1" ht="21" hidden="1" customHeight="1" x14ac:dyDescent="0.25">
      <c r="A318" s="356" t="e">
        <f>#REF!</f>
        <v>#REF!</v>
      </c>
      <c r="B318" s="357" t="e">
        <f>#REF!</f>
        <v>#REF!</v>
      </c>
      <c r="C318" s="356" t="e">
        <f>#REF!</f>
        <v>#REF!</v>
      </c>
      <c r="D318" s="344" t="e">
        <f>#REF!</f>
        <v>#REF!</v>
      </c>
      <c r="E318" s="344" t="e">
        <f>#REF!</f>
        <v>#REF!</v>
      </c>
      <c r="F318" s="344" t="e">
        <f>#REF!</f>
        <v>#REF!</v>
      </c>
      <c r="G318" s="344" t="e">
        <f>#REF!</f>
        <v>#REF!</v>
      </c>
      <c r="H318" s="344" t="e">
        <f>#REF!</f>
        <v>#REF!</v>
      </c>
      <c r="I318" s="344" t="e">
        <f>#REF!</f>
        <v>#REF!</v>
      </c>
      <c r="J318" s="344" t="e">
        <f>#REF!</f>
        <v>#REF!</v>
      </c>
      <c r="K318" s="344" t="e">
        <f>#REF!</f>
        <v>#REF!</v>
      </c>
      <c r="L318" s="344" t="e">
        <f>#REF!</f>
        <v>#REF!</v>
      </c>
      <c r="M318" s="344" t="e">
        <f>#REF!</f>
        <v>#REF!</v>
      </c>
      <c r="N318" s="344" t="e">
        <f>#REF!</f>
        <v>#REF!</v>
      </c>
      <c r="O318" s="344" t="e">
        <f>#REF!</f>
        <v>#REF!</v>
      </c>
      <c r="P318" s="344" t="e">
        <f>#REF!</f>
        <v>#REF!</v>
      </c>
      <c r="Q318" s="344" t="e">
        <f>#REF!</f>
        <v>#REF!</v>
      </c>
      <c r="R318" s="344"/>
      <c r="S318" s="344"/>
      <c r="T318" s="344" t="e">
        <f>#REF!</f>
        <v>#REF!</v>
      </c>
      <c r="U318" s="344"/>
      <c r="V318" s="344"/>
      <c r="W318" s="344" t="e">
        <f>#REF!</f>
        <v>#REF!</v>
      </c>
      <c r="X318" s="344"/>
      <c r="Y318" s="344"/>
      <c r="Z318" s="344" t="e">
        <f>#REF!</f>
        <v>#REF!</v>
      </c>
      <c r="AA318" s="344"/>
      <c r="AB318" s="344"/>
      <c r="AC318" s="344" t="e">
        <f>#REF!</f>
        <v>#REF!</v>
      </c>
      <c r="AD318" s="344"/>
      <c r="AE318" s="344"/>
      <c r="AF318" s="344" t="e">
        <f>#REF!</f>
        <v>#REF!</v>
      </c>
      <c r="AG318" s="344"/>
      <c r="AH318" s="344"/>
      <c r="AI318" s="344" t="e">
        <f>#REF!</f>
        <v>#REF!</v>
      </c>
      <c r="AJ318" s="344"/>
      <c r="AK318" s="344"/>
      <c r="AL318" s="344" t="e">
        <f>#REF!</f>
        <v>#REF!</v>
      </c>
      <c r="AM318" s="344"/>
      <c r="AN318" s="344"/>
      <c r="AO318" s="344"/>
      <c r="AP318" s="344"/>
      <c r="AQ318" s="344"/>
      <c r="AR318" s="344"/>
      <c r="AS318" s="344"/>
      <c r="AT318" s="344"/>
      <c r="AU318" s="319"/>
      <c r="AV318" s="319"/>
      <c r="AW318" s="308"/>
      <c r="AX318" s="319"/>
      <c r="AY318" s="308"/>
      <c r="AZ318" s="308"/>
      <c r="BA318" s="308"/>
      <c r="BB318" s="319"/>
      <c r="BC318" s="319"/>
    </row>
    <row r="319" spans="1:55" s="280" customFormat="1" ht="21" hidden="1" customHeight="1" x14ac:dyDescent="0.25">
      <c r="A319" s="356" t="e">
        <f>#REF!</f>
        <v>#REF!</v>
      </c>
      <c r="B319" s="357" t="e">
        <f>#REF!</f>
        <v>#REF!</v>
      </c>
      <c r="C319" s="356" t="e">
        <f>#REF!</f>
        <v>#REF!</v>
      </c>
      <c r="D319" s="344" t="e">
        <f>#REF!</f>
        <v>#REF!</v>
      </c>
      <c r="E319" s="344" t="e">
        <f>#REF!</f>
        <v>#REF!</v>
      </c>
      <c r="F319" s="344" t="e">
        <f>#REF!</f>
        <v>#REF!</v>
      </c>
      <c r="G319" s="344" t="e">
        <f>#REF!</f>
        <v>#REF!</v>
      </c>
      <c r="H319" s="344" t="e">
        <f>#REF!</f>
        <v>#REF!</v>
      </c>
      <c r="I319" s="344" t="e">
        <f>#REF!</f>
        <v>#REF!</v>
      </c>
      <c r="J319" s="344" t="e">
        <f>#REF!</f>
        <v>#REF!</v>
      </c>
      <c r="K319" s="344" t="e">
        <f>#REF!</f>
        <v>#REF!</v>
      </c>
      <c r="L319" s="344" t="e">
        <f>#REF!</f>
        <v>#REF!</v>
      </c>
      <c r="M319" s="344" t="e">
        <f>#REF!</f>
        <v>#REF!</v>
      </c>
      <c r="N319" s="344" t="e">
        <f>#REF!</f>
        <v>#REF!</v>
      </c>
      <c r="O319" s="344" t="e">
        <f>#REF!</f>
        <v>#REF!</v>
      </c>
      <c r="P319" s="344" t="e">
        <f>#REF!</f>
        <v>#REF!</v>
      </c>
      <c r="Q319" s="344" t="e">
        <f>#REF!</f>
        <v>#REF!</v>
      </c>
      <c r="R319" s="344"/>
      <c r="S319" s="344"/>
      <c r="T319" s="344" t="e">
        <f>#REF!</f>
        <v>#REF!</v>
      </c>
      <c r="U319" s="344"/>
      <c r="V319" s="344"/>
      <c r="W319" s="344" t="e">
        <f>#REF!</f>
        <v>#REF!</v>
      </c>
      <c r="X319" s="344"/>
      <c r="Y319" s="344"/>
      <c r="Z319" s="344" t="e">
        <f>#REF!</f>
        <v>#REF!</v>
      </c>
      <c r="AA319" s="344"/>
      <c r="AB319" s="344"/>
      <c r="AC319" s="344" t="e">
        <f>#REF!</f>
        <v>#REF!</v>
      </c>
      <c r="AD319" s="344"/>
      <c r="AE319" s="344"/>
      <c r="AF319" s="344" t="e">
        <f>#REF!</f>
        <v>#REF!</v>
      </c>
      <c r="AG319" s="344"/>
      <c r="AH319" s="344"/>
      <c r="AI319" s="344" t="e">
        <f>#REF!</f>
        <v>#REF!</v>
      </c>
      <c r="AJ319" s="344"/>
      <c r="AK319" s="344"/>
      <c r="AL319" s="344" t="e">
        <f>#REF!</f>
        <v>#REF!</v>
      </c>
      <c r="AM319" s="344"/>
      <c r="AN319" s="344"/>
      <c r="AO319" s="344"/>
      <c r="AP319" s="344"/>
      <c r="AQ319" s="344"/>
      <c r="AR319" s="344"/>
      <c r="AS319" s="344"/>
      <c r="AT319" s="344"/>
      <c r="AU319" s="319"/>
      <c r="AV319" s="319"/>
      <c r="AW319" s="308"/>
      <c r="AX319" s="319"/>
      <c r="AY319" s="308"/>
      <c r="AZ319" s="308"/>
      <c r="BA319" s="308"/>
      <c r="BB319" s="319"/>
      <c r="BC319" s="319"/>
    </row>
    <row r="320" spans="1:55" s="280" customFormat="1" ht="21" hidden="1" customHeight="1" x14ac:dyDescent="0.25">
      <c r="A320" s="356" t="e">
        <f>#REF!</f>
        <v>#REF!</v>
      </c>
      <c r="B320" s="357" t="e">
        <f>#REF!</f>
        <v>#REF!</v>
      </c>
      <c r="C320" s="356" t="e">
        <f>#REF!</f>
        <v>#REF!</v>
      </c>
      <c r="D320" s="344" t="e">
        <f>#REF!</f>
        <v>#REF!</v>
      </c>
      <c r="E320" s="344" t="e">
        <f>#REF!</f>
        <v>#REF!</v>
      </c>
      <c r="F320" s="344" t="e">
        <f>#REF!</f>
        <v>#REF!</v>
      </c>
      <c r="G320" s="344" t="e">
        <f>#REF!</f>
        <v>#REF!</v>
      </c>
      <c r="H320" s="344" t="e">
        <f>#REF!</f>
        <v>#REF!</v>
      </c>
      <c r="I320" s="344" t="e">
        <f>#REF!</f>
        <v>#REF!</v>
      </c>
      <c r="J320" s="344" t="e">
        <f>#REF!</f>
        <v>#REF!</v>
      </c>
      <c r="K320" s="344" t="e">
        <f>#REF!</f>
        <v>#REF!</v>
      </c>
      <c r="L320" s="344" t="e">
        <f>#REF!</f>
        <v>#REF!</v>
      </c>
      <c r="M320" s="344" t="e">
        <f>#REF!</f>
        <v>#REF!</v>
      </c>
      <c r="N320" s="344" t="e">
        <f>#REF!</f>
        <v>#REF!</v>
      </c>
      <c r="O320" s="344" t="e">
        <f>#REF!</f>
        <v>#REF!</v>
      </c>
      <c r="P320" s="344" t="e">
        <f>#REF!</f>
        <v>#REF!</v>
      </c>
      <c r="Q320" s="344" t="e">
        <f>#REF!</f>
        <v>#REF!</v>
      </c>
      <c r="R320" s="344"/>
      <c r="S320" s="344"/>
      <c r="T320" s="344" t="e">
        <f>#REF!</f>
        <v>#REF!</v>
      </c>
      <c r="U320" s="344"/>
      <c r="V320" s="344"/>
      <c r="W320" s="344" t="e">
        <f>#REF!</f>
        <v>#REF!</v>
      </c>
      <c r="X320" s="344"/>
      <c r="Y320" s="344"/>
      <c r="Z320" s="344" t="e">
        <f>#REF!</f>
        <v>#REF!</v>
      </c>
      <c r="AA320" s="344"/>
      <c r="AB320" s="344"/>
      <c r="AC320" s="344" t="e">
        <f>#REF!</f>
        <v>#REF!</v>
      </c>
      <c r="AD320" s="344"/>
      <c r="AE320" s="344"/>
      <c r="AF320" s="344" t="e">
        <f>#REF!</f>
        <v>#REF!</v>
      </c>
      <c r="AG320" s="344"/>
      <c r="AH320" s="344"/>
      <c r="AI320" s="344" t="e">
        <f>#REF!</f>
        <v>#REF!</v>
      </c>
      <c r="AJ320" s="344"/>
      <c r="AK320" s="344"/>
      <c r="AL320" s="344" t="e">
        <f>#REF!</f>
        <v>#REF!</v>
      </c>
      <c r="AM320" s="344"/>
      <c r="AN320" s="344"/>
      <c r="AO320" s="344"/>
      <c r="AP320" s="344"/>
      <c r="AQ320" s="344"/>
      <c r="AR320" s="344"/>
      <c r="AS320" s="344"/>
      <c r="AT320" s="344"/>
      <c r="AU320" s="319"/>
      <c r="AV320" s="319"/>
      <c r="AW320" s="308"/>
      <c r="AX320" s="319"/>
      <c r="AY320" s="308"/>
      <c r="AZ320" s="308"/>
      <c r="BA320" s="308"/>
      <c r="BB320" s="319"/>
      <c r="BC320" s="319"/>
    </row>
    <row r="321" spans="1:55" s="280" customFormat="1" ht="36" hidden="1" customHeight="1" x14ac:dyDescent="0.25">
      <c r="A321" s="356" t="str">
        <f>A597</f>
        <v>II</v>
      </c>
      <c r="B321" s="357" t="str">
        <f t="shared" ref="B321:AL321" si="184">B597</f>
        <v>DỰ ÁN 2: Quy hoạch, sắp xếp, bố trí ổn định dân cư ở những nơi cần thiết</v>
      </c>
      <c r="C321" s="356">
        <f t="shared" si="184"/>
        <v>0</v>
      </c>
      <c r="D321" s="344">
        <f t="shared" si="184"/>
        <v>65071</v>
      </c>
      <c r="E321" s="344">
        <f t="shared" si="184"/>
        <v>58917</v>
      </c>
      <c r="F321" s="344">
        <f t="shared" si="184"/>
        <v>0</v>
      </c>
      <c r="G321" s="344">
        <f t="shared" si="184"/>
        <v>0</v>
      </c>
      <c r="H321" s="344">
        <f t="shared" si="184"/>
        <v>58917</v>
      </c>
      <c r="I321" s="344">
        <f t="shared" si="184"/>
        <v>58917</v>
      </c>
      <c r="J321" s="344">
        <f t="shared" si="184"/>
        <v>0</v>
      </c>
      <c r="K321" s="344">
        <f t="shared" si="184"/>
        <v>58917</v>
      </c>
      <c r="L321" s="344">
        <f t="shared" si="184"/>
        <v>58917</v>
      </c>
      <c r="M321" s="344">
        <f t="shared" si="184"/>
        <v>0</v>
      </c>
      <c r="N321" s="344">
        <f t="shared" si="184"/>
        <v>0</v>
      </c>
      <c r="O321" s="344">
        <f t="shared" si="184"/>
        <v>0</v>
      </c>
      <c r="P321" s="344">
        <f t="shared" si="184"/>
        <v>0</v>
      </c>
      <c r="Q321" s="344">
        <f t="shared" si="184"/>
        <v>16692.2</v>
      </c>
      <c r="R321" s="344"/>
      <c r="S321" s="344"/>
      <c r="T321" s="344">
        <f t="shared" si="184"/>
        <v>0</v>
      </c>
      <c r="U321" s="344"/>
      <c r="V321" s="344"/>
      <c r="W321" s="344">
        <f t="shared" si="184"/>
        <v>42224.800000000003</v>
      </c>
      <c r="X321" s="344"/>
      <c r="Y321" s="344"/>
      <c r="Z321" s="344">
        <f t="shared" si="184"/>
        <v>0</v>
      </c>
      <c r="AA321" s="344"/>
      <c r="AB321" s="344"/>
      <c r="AC321" s="344">
        <f t="shared" si="184"/>
        <v>0</v>
      </c>
      <c r="AD321" s="344"/>
      <c r="AE321" s="344"/>
      <c r="AF321" s="344">
        <f t="shared" si="184"/>
        <v>0</v>
      </c>
      <c r="AG321" s="344"/>
      <c r="AH321" s="344"/>
      <c r="AI321" s="344">
        <f t="shared" si="184"/>
        <v>0</v>
      </c>
      <c r="AJ321" s="344"/>
      <c r="AK321" s="344"/>
      <c r="AL321" s="344">
        <f t="shared" si="184"/>
        <v>0</v>
      </c>
      <c r="AM321" s="344"/>
      <c r="AN321" s="344"/>
      <c r="AO321" s="344"/>
      <c r="AP321" s="344"/>
      <c r="AQ321" s="344"/>
      <c r="AR321" s="344"/>
      <c r="AS321" s="344"/>
      <c r="AT321" s="344"/>
      <c r="AU321" s="319"/>
      <c r="AV321" s="319"/>
      <c r="AW321" s="308"/>
      <c r="AX321" s="319"/>
      <c r="AY321" s="308"/>
      <c r="AZ321" s="308"/>
      <c r="BA321" s="308"/>
      <c r="BB321" s="319"/>
      <c r="BC321" s="319"/>
    </row>
    <row r="322" spans="1:55" s="280" customFormat="1" ht="31.5" hidden="1" customHeight="1" x14ac:dyDescent="0.25">
      <c r="A322" s="356" t="str">
        <f>A600</f>
        <v>a1)</v>
      </c>
      <c r="B322" s="357" t="str">
        <f t="shared" ref="B322:AT322" si="185">B600</f>
        <v xml:space="preserve">Các xã, thôn thực hiện theo Quyết định số 652/QĐ-TTg ngày 28/5/2022 </v>
      </c>
      <c r="C322" s="356">
        <f t="shared" si="185"/>
        <v>0</v>
      </c>
      <c r="D322" s="344">
        <f t="shared" si="185"/>
        <v>30000</v>
      </c>
      <c r="E322" s="344">
        <f t="shared" si="185"/>
        <v>23846</v>
      </c>
      <c r="F322" s="344">
        <f t="shared" si="185"/>
        <v>0</v>
      </c>
      <c r="G322" s="344">
        <f t="shared" si="185"/>
        <v>0</v>
      </c>
      <c r="H322" s="344">
        <f t="shared" si="185"/>
        <v>23846</v>
      </c>
      <c r="I322" s="344">
        <f t="shared" si="185"/>
        <v>23846</v>
      </c>
      <c r="J322" s="344">
        <f t="shared" si="185"/>
        <v>0</v>
      </c>
      <c r="K322" s="344">
        <f t="shared" si="185"/>
        <v>23846</v>
      </c>
      <c r="L322" s="344">
        <f t="shared" si="185"/>
        <v>23846</v>
      </c>
      <c r="M322" s="344">
        <f t="shared" si="185"/>
        <v>0</v>
      </c>
      <c r="N322" s="344">
        <f t="shared" si="185"/>
        <v>0</v>
      </c>
      <c r="O322" s="344">
        <f t="shared" si="185"/>
        <v>0</v>
      </c>
      <c r="P322" s="344">
        <f t="shared" si="185"/>
        <v>0</v>
      </c>
      <c r="Q322" s="344">
        <f t="shared" si="185"/>
        <v>16692.2</v>
      </c>
      <c r="R322" s="344"/>
      <c r="S322" s="344"/>
      <c r="T322" s="344">
        <f t="shared" si="185"/>
        <v>0</v>
      </c>
      <c r="U322" s="344"/>
      <c r="V322" s="344"/>
      <c r="W322" s="344">
        <f t="shared" si="185"/>
        <v>7153.7999999999993</v>
      </c>
      <c r="X322" s="344"/>
      <c r="Y322" s="344"/>
      <c r="Z322" s="344">
        <f t="shared" si="185"/>
        <v>0</v>
      </c>
      <c r="AA322" s="344"/>
      <c r="AB322" s="344"/>
      <c r="AC322" s="344">
        <f t="shared" si="185"/>
        <v>0</v>
      </c>
      <c r="AD322" s="344"/>
      <c r="AE322" s="344"/>
      <c r="AF322" s="344">
        <f t="shared" si="185"/>
        <v>0</v>
      </c>
      <c r="AG322" s="344"/>
      <c r="AH322" s="344"/>
      <c r="AI322" s="344">
        <f t="shared" si="185"/>
        <v>0</v>
      </c>
      <c r="AJ322" s="344"/>
      <c r="AK322" s="344"/>
      <c r="AL322" s="344">
        <f t="shared" si="185"/>
        <v>0</v>
      </c>
      <c r="AM322" s="344"/>
      <c r="AN322" s="344"/>
      <c r="AO322" s="356">
        <f t="shared" si="185"/>
        <v>0</v>
      </c>
      <c r="AP322" s="356">
        <f t="shared" si="185"/>
        <v>0</v>
      </c>
      <c r="AQ322" s="356">
        <f t="shared" si="185"/>
        <v>0</v>
      </c>
      <c r="AR322" s="356">
        <f t="shared" si="185"/>
        <v>0</v>
      </c>
      <c r="AS322" s="356">
        <f t="shared" si="185"/>
        <v>0</v>
      </c>
      <c r="AT322" s="356">
        <f t="shared" si="185"/>
        <v>0</v>
      </c>
      <c r="AU322" s="319"/>
      <c r="AV322" s="319"/>
      <c r="AW322" s="308"/>
      <c r="AX322" s="319"/>
      <c r="AY322" s="308"/>
      <c r="AZ322" s="308"/>
      <c r="BA322" s="308"/>
      <c r="BB322" s="319"/>
      <c r="BC322" s="319"/>
    </row>
    <row r="323" spans="1:55" s="280" customFormat="1" ht="21" hidden="1" customHeight="1" x14ac:dyDescent="0.25">
      <c r="A323" s="356" t="str">
        <f>A601</f>
        <v>*</v>
      </c>
      <c r="B323" s="357" t="str">
        <f t="shared" ref="B323:AT323" si="186">B601</f>
        <v>Xã Pa Ham</v>
      </c>
      <c r="C323" s="356">
        <f t="shared" si="186"/>
        <v>0</v>
      </c>
      <c r="D323" s="344">
        <f t="shared" si="186"/>
        <v>30000</v>
      </c>
      <c r="E323" s="344">
        <f t="shared" si="186"/>
        <v>23846</v>
      </c>
      <c r="F323" s="344">
        <f t="shared" si="186"/>
        <v>0</v>
      </c>
      <c r="G323" s="344">
        <f t="shared" si="186"/>
        <v>0</v>
      </c>
      <c r="H323" s="344">
        <f t="shared" si="186"/>
        <v>23846</v>
      </c>
      <c r="I323" s="344">
        <f t="shared" si="186"/>
        <v>23846</v>
      </c>
      <c r="J323" s="344">
        <f t="shared" si="186"/>
        <v>0</v>
      </c>
      <c r="K323" s="344">
        <f t="shared" si="186"/>
        <v>23846</v>
      </c>
      <c r="L323" s="344">
        <f t="shared" si="186"/>
        <v>23846</v>
      </c>
      <c r="M323" s="344">
        <f t="shared" si="186"/>
        <v>0</v>
      </c>
      <c r="N323" s="344">
        <f t="shared" si="186"/>
        <v>0</v>
      </c>
      <c r="O323" s="344">
        <f t="shared" si="186"/>
        <v>0</v>
      </c>
      <c r="P323" s="344">
        <f t="shared" si="186"/>
        <v>0</v>
      </c>
      <c r="Q323" s="344">
        <f t="shared" si="186"/>
        <v>16692.2</v>
      </c>
      <c r="R323" s="344"/>
      <c r="S323" s="344"/>
      <c r="T323" s="344">
        <f t="shared" si="186"/>
        <v>0</v>
      </c>
      <c r="U323" s="344"/>
      <c r="V323" s="344"/>
      <c r="W323" s="344">
        <f t="shared" si="186"/>
        <v>7153.7999999999993</v>
      </c>
      <c r="X323" s="344"/>
      <c r="Y323" s="344"/>
      <c r="Z323" s="344">
        <f t="shared" si="186"/>
        <v>0</v>
      </c>
      <c r="AA323" s="344"/>
      <c r="AB323" s="344"/>
      <c r="AC323" s="344">
        <f t="shared" si="186"/>
        <v>0</v>
      </c>
      <c r="AD323" s="344"/>
      <c r="AE323" s="344"/>
      <c r="AF323" s="344">
        <f t="shared" si="186"/>
        <v>0</v>
      </c>
      <c r="AG323" s="344"/>
      <c r="AH323" s="344"/>
      <c r="AI323" s="344">
        <f t="shared" si="186"/>
        <v>0</v>
      </c>
      <c r="AJ323" s="344"/>
      <c r="AK323" s="344"/>
      <c r="AL323" s="344">
        <f t="shared" si="186"/>
        <v>0</v>
      </c>
      <c r="AM323" s="344"/>
      <c r="AN323" s="344"/>
      <c r="AO323" s="356">
        <f t="shared" si="186"/>
        <v>0</v>
      </c>
      <c r="AP323" s="356">
        <f t="shared" si="186"/>
        <v>0</v>
      </c>
      <c r="AQ323" s="356">
        <f t="shared" si="186"/>
        <v>0</v>
      </c>
      <c r="AR323" s="356">
        <f t="shared" si="186"/>
        <v>0</v>
      </c>
      <c r="AS323" s="356">
        <f t="shared" si="186"/>
        <v>0</v>
      </c>
      <c r="AT323" s="356">
        <f t="shared" si="186"/>
        <v>0</v>
      </c>
      <c r="AU323" s="319"/>
      <c r="AV323" s="319"/>
      <c r="AW323" s="308"/>
      <c r="AX323" s="319"/>
      <c r="AY323" s="308"/>
      <c r="AZ323" s="308"/>
      <c r="BA323" s="308"/>
      <c r="BB323" s="319"/>
      <c r="BC323" s="319"/>
    </row>
    <row r="324" spans="1:55" s="280" customFormat="1" ht="27.75" hidden="1" customHeight="1" x14ac:dyDescent="0.25">
      <c r="A324" s="356" t="str">
        <f>A603</f>
        <v>a2</v>
      </c>
      <c r="B324" s="357" t="str">
        <f t="shared" ref="B324:AT324" si="187">B603</f>
        <v>Các xã còn lại</v>
      </c>
      <c r="C324" s="356">
        <f t="shared" si="187"/>
        <v>0</v>
      </c>
      <c r="D324" s="344">
        <f t="shared" si="187"/>
        <v>35071</v>
      </c>
      <c r="E324" s="344">
        <f t="shared" si="187"/>
        <v>35071</v>
      </c>
      <c r="F324" s="344">
        <f t="shared" si="187"/>
        <v>0</v>
      </c>
      <c r="G324" s="344">
        <f t="shared" si="187"/>
        <v>0</v>
      </c>
      <c r="H324" s="344">
        <f t="shared" si="187"/>
        <v>35071</v>
      </c>
      <c r="I324" s="344">
        <f t="shared" si="187"/>
        <v>35071</v>
      </c>
      <c r="J324" s="344">
        <f t="shared" si="187"/>
        <v>0</v>
      </c>
      <c r="K324" s="344">
        <f t="shared" si="187"/>
        <v>35071</v>
      </c>
      <c r="L324" s="344">
        <f t="shared" si="187"/>
        <v>35071</v>
      </c>
      <c r="M324" s="344">
        <f t="shared" si="187"/>
        <v>0</v>
      </c>
      <c r="N324" s="344">
        <f t="shared" si="187"/>
        <v>0</v>
      </c>
      <c r="O324" s="344">
        <f t="shared" si="187"/>
        <v>0</v>
      </c>
      <c r="P324" s="344">
        <f t="shared" si="187"/>
        <v>0</v>
      </c>
      <c r="Q324" s="344">
        <f t="shared" si="187"/>
        <v>0</v>
      </c>
      <c r="R324" s="344"/>
      <c r="S324" s="344"/>
      <c r="T324" s="344">
        <f t="shared" si="187"/>
        <v>0</v>
      </c>
      <c r="U324" s="344"/>
      <c r="V324" s="344"/>
      <c r="W324" s="344">
        <f t="shared" si="187"/>
        <v>35071</v>
      </c>
      <c r="X324" s="344"/>
      <c r="Y324" s="344"/>
      <c r="Z324" s="344">
        <f t="shared" si="187"/>
        <v>0</v>
      </c>
      <c r="AA324" s="344"/>
      <c r="AB324" s="344"/>
      <c r="AC324" s="344">
        <f t="shared" si="187"/>
        <v>0</v>
      </c>
      <c r="AD324" s="344"/>
      <c r="AE324" s="344"/>
      <c r="AF324" s="344">
        <f t="shared" si="187"/>
        <v>0</v>
      </c>
      <c r="AG324" s="344"/>
      <c r="AH324" s="344"/>
      <c r="AI324" s="344">
        <f t="shared" si="187"/>
        <v>0</v>
      </c>
      <c r="AJ324" s="344"/>
      <c r="AK324" s="344"/>
      <c r="AL324" s="344">
        <f t="shared" si="187"/>
        <v>0</v>
      </c>
      <c r="AM324" s="344"/>
      <c r="AN324" s="344"/>
      <c r="AO324" s="356">
        <f t="shared" si="187"/>
        <v>0</v>
      </c>
      <c r="AP324" s="356">
        <f t="shared" si="187"/>
        <v>0</v>
      </c>
      <c r="AQ324" s="356">
        <f t="shared" si="187"/>
        <v>0</v>
      </c>
      <c r="AR324" s="356">
        <f t="shared" si="187"/>
        <v>0</v>
      </c>
      <c r="AS324" s="356">
        <f t="shared" si="187"/>
        <v>0</v>
      </c>
      <c r="AT324" s="356">
        <f t="shared" si="187"/>
        <v>0</v>
      </c>
      <c r="AU324" s="319"/>
      <c r="AV324" s="319"/>
      <c r="AW324" s="308"/>
      <c r="AX324" s="319"/>
      <c r="AY324" s="308"/>
      <c r="AZ324" s="308"/>
      <c r="BA324" s="308"/>
      <c r="BB324" s="319"/>
      <c r="BC324" s="319"/>
    </row>
    <row r="325" spans="1:55" s="280" customFormat="1" ht="69" hidden="1" customHeight="1" x14ac:dyDescent="0.25">
      <c r="A325" s="356" t="str">
        <f>A605</f>
        <v>III</v>
      </c>
      <c r="B325" s="357" t="str">
        <f t="shared" ref="B325:AT325" si="188">B605</f>
        <v>DỰ ÁN 4: Đầu tư cơ sở hạ tầng thiết yếu, phục vụ sản xuất, đời sống trong vùng đồng bào dân tộc thiểu số và miền núi và các đơn vị sự nghiệp công của lĩnh vực dân tộc</v>
      </c>
      <c r="C325" s="356">
        <f t="shared" si="188"/>
        <v>0</v>
      </c>
      <c r="D325" s="344">
        <f t="shared" si="188"/>
        <v>90727</v>
      </c>
      <c r="E325" s="344">
        <f t="shared" si="188"/>
        <v>89547</v>
      </c>
      <c r="F325" s="344" t="e">
        <f t="shared" si="188"/>
        <v>#REF!</v>
      </c>
      <c r="G325" s="344" t="e">
        <f t="shared" si="188"/>
        <v>#REF!</v>
      </c>
      <c r="H325" s="344">
        <f t="shared" si="188"/>
        <v>54629.72</v>
      </c>
      <c r="I325" s="344">
        <f t="shared" si="188"/>
        <v>54629.72</v>
      </c>
      <c r="J325" s="344">
        <f t="shared" si="188"/>
        <v>0</v>
      </c>
      <c r="K325" s="344">
        <f t="shared" si="188"/>
        <v>51920</v>
      </c>
      <c r="L325" s="344">
        <f t="shared" si="188"/>
        <v>51920</v>
      </c>
      <c r="M325" s="344">
        <f t="shared" si="188"/>
        <v>0</v>
      </c>
      <c r="N325" s="344">
        <f t="shared" si="188"/>
        <v>2709.7200000000003</v>
      </c>
      <c r="O325" s="344">
        <f t="shared" si="188"/>
        <v>2709.7200000000003</v>
      </c>
      <c r="P325" s="344">
        <f t="shared" si="188"/>
        <v>0</v>
      </c>
      <c r="Q325" s="344">
        <f t="shared" si="188"/>
        <v>13853.529999999999</v>
      </c>
      <c r="R325" s="344"/>
      <c r="S325" s="344"/>
      <c r="T325" s="344">
        <f t="shared" si="188"/>
        <v>0</v>
      </c>
      <c r="U325" s="344"/>
      <c r="V325" s="344"/>
      <c r="W325" s="344" t="e">
        <f t="shared" si="188"/>
        <v>#REF!</v>
      </c>
      <c r="X325" s="344"/>
      <c r="Y325" s="344"/>
      <c r="Z325" s="344" t="e">
        <f t="shared" si="188"/>
        <v>#REF!</v>
      </c>
      <c r="AA325" s="344"/>
      <c r="AB325" s="344"/>
      <c r="AC325" s="344" t="e">
        <f t="shared" si="188"/>
        <v>#REF!</v>
      </c>
      <c r="AD325" s="344"/>
      <c r="AE325" s="344"/>
      <c r="AF325" s="344" t="e">
        <f t="shared" si="188"/>
        <v>#REF!</v>
      </c>
      <c r="AG325" s="344"/>
      <c r="AH325" s="344"/>
      <c r="AI325" s="344" t="e">
        <f t="shared" si="188"/>
        <v>#REF!</v>
      </c>
      <c r="AJ325" s="344"/>
      <c r="AK325" s="344"/>
      <c r="AL325" s="344" t="e">
        <f t="shared" si="188"/>
        <v>#REF!</v>
      </c>
      <c r="AM325" s="344"/>
      <c r="AN325" s="344"/>
      <c r="AO325" s="356" t="e">
        <f t="shared" si="188"/>
        <v>#REF!</v>
      </c>
      <c r="AP325" s="356" t="e">
        <f t="shared" si="188"/>
        <v>#REF!</v>
      </c>
      <c r="AQ325" s="356" t="e">
        <f t="shared" si="188"/>
        <v>#REF!</v>
      </c>
      <c r="AR325" s="356" t="e">
        <f t="shared" si="188"/>
        <v>#REF!</v>
      </c>
      <c r="AS325" s="356" t="e">
        <f t="shared" si="188"/>
        <v>#REF!</v>
      </c>
      <c r="AT325" s="356" t="e">
        <f t="shared" si="188"/>
        <v>#REF!</v>
      </c>
      <c r="AU325" s="319"/>
      <c r="AV325" s="319"/>
      <c r="AW325" s="308"/>
      <c r="AX325" s="319"/>
      <c r="AY325" s="308"/>
      <c r="AZ325" s="308"/>
      <c r="BA325" s="308"/>
      <c r="BB325" s="319"/>
      <c r="BC325" s="319"/>
    </row>
    <row r="326" spans="1:55" s="280" customFormat="1" ht="21" hidden="1" customHeight="1" x14ac:dyDescent="0.25">
      <c r="A326" s="357" t="str">
        <f>A607</f>
        <v>a)</v>
      </c>
      <c r="B326" s="357" t="str">
        <f t="shared" ref="B326:AT326" si="189">B607</f>
        <v xml:space="preserve">Xã khu vực III </v>
      </c>
      <c r="C326" s="357">
        <f t="shared" si="189"/>
        <v>0</v>
      </c>
      <c r="D326" s="344">
        <f t="shared" si="189"/>
        <v>74807</v>
      </c>
      <c r="E326" s="344">
        <f t="shared" si="189"/>
        <v>73627</v>
      </c>
      <c r="F326" s="344">
        <f t="shared" si="189"/>
        <v>0</v>
      </c>
      <c r="G326" s="344">
        <f t="shared" si="189"/>
        <v>0</v>
      </c>
      <c r="H326" s="344">
        <f t="shared" si="189"/>
        <v>38709.72</v>
      </c>
      <c r="I326" s="344">
        <f t="shared" si="189"/>
        <v>38709.72</v>
      </c>
      <c r="J326" s="344">
        <f t="shared" si="189"/>
        <v>0</v>
      </c>
      <c r="K326" s="344">
        <f t="shared" si="189"/>
        <v>36000</v>
      </c>
      <c r="L326" s="344">
        <f t="shared" si="189"/>
        <v>36000</v>
      </c>
      <c r="M326" s="344">
        <f t="shared" si="189"/>
        <v>0</v>
      </c>
      <c r="N326" s="344">
        <f t="shared" si="189"/>
        <v>2709.7200000000003</v>
      </c>
      <c r="O326" s="344">
        <f t="shared" si="189"/>
        <v>2709.7200000000003</v>
      </c>
      <c r="P326" s="344">
        <f t="shared" si="189"/>
        <v>0</v>
      </c>
      <c r="Q326" s="344">
        <f t="shared" si="189"/>
        <v>2709.5299999999997</v>
      </c>
      <c r="R326" s="344"/>
      <c r="S326" s="344"/>
      <c r="T326" s="344">
        <f t="shared" si="189"/>
        <v>0</v>
      </c>
      <c r="U326" s="344"/>
      <c r="V326" s="344"/>
      <c r="W326" s="344">
        <f t="shared" si="189"/>
        <v>36000</v>
      </c>
      <c r="X326" s="344"/>
      <c r="Y326" s="344"/>
      <c r="Z326" s="344">
        <f t="shared" si="189"/>
        <v>0</v>
      </c>
      <c r="AA326" s="344"/>
      <c r="AB326" s="344"/>
      <c r="AC326" s="344">
        <f t="shared" si="189"/>
        <v>0</v>
      </c>
      <c r="AD326" s="344"/>
      <c r="AE326" s="344"/>
      <c r="AF326" s="344">
        <f t="shared" si="189"/>
        <v>0</v>
      </c>
      <c r="AG326" s="344"/>
      <c r="AH326" s="344"/>
      <c r="AI326" s="344">
        <f t="shared" si="189"/>
        <v>0</v>
      </c>
      <c r="AJ326" s="344"/>
      <c r="AK326" s="344"/>
      <c r="AL326" s="344">
        <f t="shared" si="189"/>
        <v>0</v>
      </c>
      <c r="AM326" s="344"/>
      <c r="AN326" s="344"/>
      <c r="AO326" s="357">
        <f t="shared" si="189"/>
        <v>0</v>
      </c>
      <c r="AP326" s="357">
        <f t="shared" si="189"/>
        <v>0</v>
      </c>
      <c r="AQ326" s="357">
        <f t="shared" si="189"/>
        <v>0</v>
      </c>
      <c r="AR326" s="357">
        <f t="shared" si="189"/>
        <v>0</v>
      </c>
      <c r="AS326" s="357">
        <f t="shared" si="189"/>
        <v>0</v>
      </c>
      <c r="AT326" s="357">
        <f t="shared" si="189"/>
        <v>0</v>
      </c>
      <c r="AU326" s="319"/>
      <c r="AV326" s="319"/>
      <c r="AW326" s="308"/>
      <c r="AX326" s="319"/>
      <c r="AY326" s="308"/>
      <c r="AZ326" s="308"/>
      <c r="BA326" s="308"/>
      <c r="BB326" s="319"/>
      <c r="BC326" s="319"/>
    </row>
    <row r="327" spans="1:55" s="280" customFormat="1" ht="40.5" hidden="1" customHeight="1" x14ac:dyDescent="0.25">
      <c r="A327" s="357" t="str">
        <f>A608</f>
        <v>a1)</v>
      </c>
      <c r="B327" s="357" t="str">
        <f t="shared" ref="B327:AL327" si="190">B608</f>
        <v xml:space="preserve">Các xã, thôn thực hiện theo Quyết định số 652/QĐ-TTg ngày 28/5/2022 </v>
      </c>
      <c r="C327" s="357">
        <f t="shared" si="190"/>
        <v>0</v>
      </c>
      <c r="D327" s="344">
        <f t="shared" si="190"/>
        <v>24760</v>
      </c>
      <c r="E327" s="344">
        <f t="shared" si="190"/>
        <v>23660</v>
      </c>
      <c r="F327" s="344">
        <f t="shared" si="190"/>
        <v>0</v>
      </c>
      <c r="G327" s="344">
        <f t="shared" si="190"/>
        <v>0</v>
      </c>
      <c r="H327" s="344">
        <f t="shared" si="190"/>
        <v>1947.72</v>
      </c>
      <c r="I327" s="344">
        <f t="shared" si="190"/>
        <v>1947.72</v>
      </c>
      <c r="J327" s="344">
        <f t="shared" si="190"/>
        <v>0</v>
      </c>
      <c r="K327" s="344">
        <f t="shared" si="190"/>
        <v>0</v>
      </c>
      <c r="L327" s="344">
        <f t="shared" si="190"/>
        <v>0</v>
      </c>
      <c r="M327" s="344">
        <f t="shared" si="190"/>
        <v>0</v>
      </c>
      <c r="N327" s="344">
        <f t="shared" si="190"/>
        <v>1947.72</v>
      </c>
      <c r="O327" s="344">
        <f t="shared" si="190"/>
        <v>1947.72</v>
      </c>
      <c r="P327" s="344">
        <f t="shared" si="190"/>
        <v>0</v>
      </c>
      <c r="Q327" s="344">
        <f t="shared" si="190"/>
        <v>1947.72</v>
      </c>
      <c r="R327" s="344"/>
      <c r="S327" s="344"/>
      <c r="T327" s="344">
        <f t="shared" si="190"/>
        <v>0</v>
      </c>
      <c r="U327" s="344"/>
      <c r="V327" s="344"/>
      <c r="W327" s="344">
        <f t="shared" si="190"/>
        <v>0</v>
      </c>
      <c r="X327" s="344"/>
      <c r="Y327" s="344"/>
      <c r="Z327" s="344">
        <f t="shared" si="190"/>
        <v>0</v>
      </c>
      <c r="AA327" s="344"/>
      <c r="AB327" s="344"/>
      <c r="AC327" s="344">
        <f t="shared" si="190"/>
        <v>0</v>
      </c>
      <c r="AD327" s="344"/>
      <c r="AE327" s="344"/>
      <c r="AF327" s="344">
        <f t="shared" si="190"/>
        <v>0</v>
      </c>
      <c r="AG327" s="344"/>
      <c r="AH327" s="344"/>
      <c r="AI327" s="344">
        <f t="shared" si="190"/>
        <v>0</v>
      </c>
      <c r="AJ327" s="344"/>
      <c r="AK327" s="344"/>
      <c r="AL327" s="344">
        <f t="shared" si="190"/>
        <v>0</v>
      </c>
      <c r="AM327" s="344"/>
      <c r="AN327" s="344"/>
      <c r="AO327" s="344"/>
      <c r="AP327" s="344"/>
      <c r="AQ327" s="344"/>
      <c r="AR327" s="344"/>
      <c r="AS327" s="344"/>
      <c r="AT327" s="344"/>
      <c r="AU327" s="319"/>
      <c r="AV327" s="319"/>
      <c r="AW327" s="308"/>
      <c r="AX327" s="319"/>
      <c r="AY327" s="308"/>
      <c r="AZ327" s="308"/>
      <c r="BA327" s="308"/>
      <c r="BB327" s="319"/>
      <c r="BC327" s="319"/>
    </row>
    <row r="328" spans="1:55" s="280" customFormat="1" ht="40.5" hidden="1" customHeight="1" x14ac:dyDescent="0.25">
      <c r="A328" s="357" t="str">
        <f>A609</f>
        <v>a1.1</v>
      </c>
      <c r="B328" s="357" t="str">
        <f t="shared" ref="B328:AL328" si="191">B609</f>
        <v>Dự án đã hoàn thành còn thiếu vốn chuyển tiếp từ giai đoạn 2016-2020 sang</v>
      </c>
      <c r="C328" s="357">
        <f t="shared" si="191"/>
        <v>0</v>
      </c>
      <c r="D328" s="344">
        <f t="shared" si="191"/>
        <v>24760</v>
      </c>
      <c r="E328" s="344">
        <f t="shared" si="191"/>
        <v>23660</v>
      </c>
      <c r="F328" s="344">
        <f t="shared" si="191"/>
        <v>0</v>
      </c>
      <c r="G328" s="344">
        <f t="shared" si="191"/>
        <v>0</v>
      </c>
      <c r="H328" s="344">
        <f t="shared" si="191"/>
        <v>1947.72</v>
      </c>
      <c r="I328" s="344">
        <f t="shared" si="191"/>
        <v>1947.72</v>
      </c>
      <c r="J328" s="344">
        <f t="shared" si="191"/>
        <v>0</v>
      </c>
      <c r="K328" s="344">
        <f t="shared" si="191"/>
        <v>0</v>
      </c>
      <c r="L328" s="344">
        <f t="shared" si="191"/>
        <v>0</v>
      </c>
      <c r="M328" s="344">
        <f t="shared" si="191"/>
        <v>0</v>
      </c>
      <c r="N328" s="344">
        <f t="shared" si="191"/>
        <v>1947.72</v>
      </c>
      <c r="O328" s="344">
        <f t="shared" si="191"/>
        <v>1947.72</v>
      </c>
      <c r="P328" s="344">
        <f t="shared" si="191"/>
        <v>0</v>
      </c>
      <c r="Q328" s="344">
        <f t="shared" si="191"/>
        <v>1947.72</v>
      </c>
      <c r="R328" s="344"/>
      <c r="S328" s="344"/>
      <c r="T328" s="344">
        <f t="shared" si="191"/>
        <v>0</v>
      </c>
      <c r="U328" s="344"/>
      <c r="V328" s="344"/>
      <c r="W328" s="344">
        <f t="shared" si="191"/>
        <v>0</v>
      </c>
      <c r="X328" s="344"/>
      <c r="Y328" s="344"/>
      <c r="Z328" s="344">
        <f t="shared" si="191"/>
        <v>0</v>
      </c>
      <c r="AA328" s="344"/>
      <c r="AB328" s="344"/>
      <c r="AC328" s="344">
        <f t="shared" si="191"/>
        <v>0</v>
      </c>
      <c r="AD328" s="344"/>
      <c r="AE328" s="344"/>
      <c r="AF328" s="344">
        <f t="shared" si="191"/>
        <v>0</v>
      </c>
      <c r="AG328" s="344"/>
      <c r="AH328" s="344"/>
      <c r="AI328" s="344">
        <f t="shared" si="191"/>
        <v>0</v>
      </c>
      <c r="AJ328" s="344"/>
      <c r="AK328" s="344"/>
      <c r="AL328" s="344">
        <f t="shared" si="191"/>
        <v>0</v>
      </c>
      <c r="AM328" s="344"/>
      <c r="AN328" s="344"/>
      <c r="AO328" s="344"/>
      <c r="AP328" s="344"/>
      <c r="AQ328" s="344"/>
      <c r="AR328" s="344"/>
      <c r="AS328" s="344"/>
      <c r="AT328" s="344"/>
      <c r="AU328" s="319"/>
      <c r="AV328" s="319"/>
      <c r="AW328" s="308"/>
      <c r="AX328" s="319"/>
      <c r="AY328" s="308"/>
      <c r="AZ328" s="308"/>
      <c r="BA328" s="308"/>
      <c r="BB328" s="319"/>
      <c r="BC328" s="319"/>
    </row>
    <row r="329" spans="1:55" s="280" customFormat="1" ht="21" hidden="1" customHeight="1" x14ac:dyDescent="0.25">
      <c r="A329" s="356" t="str">
        <f>A610</f>
        <v>*</v>
      </c>
      <c r="B329" s="357" t="str">
        <f t="shared" ref="B329:AL329" si="192">B610</f>
        <v>Xã Sa Lông</v>
      </c>
      <c r="C329" s="356">
        <f t="shared" si="192"/>
        <v>0</v>
      </c>
      <c r="D329" s="344">
        <f t="shared" si="192"/>
        <v>24760</v>
      </c>
      <c r="E329" s="344">
        <f t="shared" si="192"/>
        <v>23660</v>
      </c>
      <c r="F329" s="344">
        <f t="shared" si="192"/>
        <v>0</v>
      </c>
      <c r="G329" s="344">
        <f t="shared" si="192"/>
        <v>0</v>
      </c>
      <c r="H329" s="344">
        <f t="shared" si="192"/>
        <v>1947.72</v>
      </c>
      <c r="I329" s="344">
        <f t="shared" si="192"/>
        <v>1947.72</v>
      </c>
      <c r="J329" s="344">
        <f t="shared" si="192"/>
        <v>0</v>
      </c>
      <c r="K329" s="344">
        <f t="shared" si="192"/>
        <v>0</v>
      </c>
      <c r="L329" s="344">
        <f t="shared" si="192"/>
        <v>0</v>
      </c>
      <c r="M329" s="344">
        <f t="shared" si="192"/>
        <v>0</v>
      </c>
      <c r="N329" s="344">
        <f t="shared" si="192"/>
        <v>1947.72</v>
      </c>
      <c r="O329" s="344">
        <f t="shared" si="192"/>
        <v>1947.72</v>
      </c>
      <c r="P329" s="344">
        <f t="shared" si="192"/>
        <v>0</v>
      </c>
      <c r="Q329" s="344">
        <f t="shared" si="192"/>
        <v>1947.72</v>
      </c>
      <c r="R329" s="344"/>
      <c r="S329" s="344"/>
      <c r="T329" s="344">
        <f t="shared" si="192"/>
        <v>0</v>
      </c>
      <c r="U329" s="344"/>
      <c r="V329" s="344"/>
      <c r="W329" s="344">
        <f t="shared" si="192"/>
        <v>0</v>
      </c>
      <c r="X329" s="344"/>
      <c r="Y329" s="344"/>
      <c r="Z329" s="344">
        <f t="shared" si="192"/>
        <v>0</v>
      </c>
      <c r="AA329" s="344"/>
      <c r="AB329" s="344"/>
      <c r="AC329" s="344">
        <f t="shared" si="192"/>
        <v>0</v>
      </c>
      <c r="AD329" s="344"/>
      <c r="AE329" s="344"/>
      <c r="AF329" s="344">
        <f t="shared" si="192"/>
        <v>0</v>
      </c>
      <c r="AG329" s="344"/>
      <c r="AH329" s="344"/>
      <c r="AI329" s="344">
        <f t="shared" si="192"/>
        <v>0</v>
      </c>
      <c r="AJ329" s="344"/>
      <c r="AK329" s="344"/>
      <c r="AL329" s="344">
        <f t="shared" si="192"/>
        <v>0</v>
      </c>
      <c r="AM329" s="344"/>
      <c r="AN329" s="344"/>
      <c r="AO329" s="344"/>
      <c r="AP329" s="344"/>
      <c r="AQ329" s="344"/>
      <c r="AR329" s="344"/>
      <c r="AS329" s="344"/>
      <c r="AT329" s="344"/>
      <c r="AU329" s="319"/>
      <c r="AV329" s="319"/>
      <c r="AW329" s="308"/>
      <c r="AX329" s="319"/>
      <c r="AY329" s="308"/>
      <c r="AZ329" s="308"/>
      <c r="BA329" s="308"/>
      <c r="BB329" s="319"/>
      <c r="BC329" s="319"/>
    </row>
    <row r="330" spans="1:55" s="280" customFormat="1" ht="21" hidden="1" customHeight="1" x14ac:dyDescent="0.25">
      <c r="A330" s="356" t="e">
        <f>#REF!</f>
        <v>#REF!</v>
      </c>
      <c r="B330" s="357" t="e">
        <f>#REF!</f>
        <v>#REF!</v>
      </c>
      <c r="C330" s="356" t="e">
        <f>#REF!</f>
        <v>#REF!</v>
      </c>
      <c r="D330" s="344" t="e">
        <f>#REF!</f>
        <v>#REF!</v>
      </c>
      <c r="E330" s="344" t="e">
        <f>#REF!</f>
        <v>#REF!</v>
      </c>
      <c r="F330" s="344" t="e">
        <f>#REF!</f>
        <v>#REF!</v>
      </c>
      <c r="G330" s="344" t="e">
        <f>#REF!</f>
        <v>#REF!</v>
      </c>
      <c r="H330" s="344" t="e">
        <f>#REF!</f>
        <v>#REF!</v>
      </c>
      <c r="I330" s="344" t="e">
        <f>#REF!</f>
        <v>#REF!</v>
      </c>
      <c r="J330" s="344" t="e">
        <f>#REF!</f>
        <v>#REF!</v>
      </c>
      <c r="K330" s="344" t="e">
        <f>#REF!</f>
        <v>#REF!</v>
      </c>
      <c r="L330" s="344" t="e">
        <f>#REF!</f>
        <v>#REF!</v>
      </c>
      <c r="M330" s="344" t="e">
        <f>#REF!</f>
        <v>#REF!</v>
      </c>
      <c r="N330" s="344" t="e">
        <f>#REF!</f>
        <v>#REF!</v>
      </c>
      <c r="O330" s="344" t="e">
        <f>#REF!</f>
        <v>#REF!</v>
      </c>
      <c r="P330" s="344" t="e">
        <f>#REF!</f>
        <v>#REF!</v>
      </c>
      <c r="Q330" s="344" t="e">
        <f>#REF!</f>
        <v>#REF!</v>
      </c>
      <c r="R330" s="344"/>
      <c r="S330" s="344"/>
      <c r="T330" s="344" t="e">
        <f>#REF!</f>
        <v>#REF!</v>
      </c>
      <c r="U330" s="344"/>
      <c r="V330" s="344"/>
      <c r="W330" s="344" t="e">
        <f>#REF!</f>
        <v>#REF!</v>
      </c>
      <c r="X330" s="344"/>
      <c r="Y330" s="344"/>
      <c r="Z330" s="344" t="e">
        <f>#REF!</f>
        <v>#REF!</v>
      </c>
      <c r="AA330" s="344"/>
      <c r="AB330" s="344"/>
      <c r="AC330" s="344" t="e">
        <f>#REF!</f>
        <v>#REF!</v>
      </c>
      <c r="AD330" s="344"/>
      <c r="AE330" s="344"/>
      <c r="AF330" s="344" t="e">
        <f>#REF!</f>
        <v>#REF!</v>
      </c>
      <c r="AG330" s="344"/>
      <c r="AH330" s="344"/>
      <c r="AI330" s="344" t="e">
        <f>#REF!</f>
        <v>#REF!</v>
      </c>
      <c r="AJ330" s="344"/>
      <c r="AK330" s="344"/>
      <c r="AL330" s="344" t="e">
        <f>#REF!</f>
        <v>#REF!</v>
      </c>
      <c r="AM330" s="344"/>
      <c r="AN330" s="344"/>
      <c r="AO330" s="344"/>
      <c r="AP330" s="344"/>
      <c r="AQ330" s="344"/>
      <c r="AR330" s="344"/>
      <c r="AS330" s="344"/>
      <c r="AT330" s="344"/>
      <c r="AU330" s="319"/>
      <c r="AV330" s="319"/>
      <c r="AW330" s="308"/>
      <c r="AX330" s="319"/>
      <c r="AY330" s="308"/>
      <c r="AZ330" s="308"/>
      <c r="BA330" s="308"/>
      <c r="BB330" s="319"/>
      <c r="BC330" s="319"/>
    </row>
    <row r="331" spans="1:55" s="280" customFormat="1" ht="21" hidden="1" customHeight="1" x14ac:dyDescent="0.25">
      <c r="A331" s="356" t="e">
        <f>#REF!</f>
        <v>#REF!</v>
      </c>
      <c r="B331" s="357" t="e">
        <f>#REF!</f>
        <v>#REF!</v>
      </c>
      <c r="C331" s="356" t="e">
        <f>#REF!</f>
        <v>#REF!</v>
      </c>
      <c r="D331" s="344" t="e">
        <f>#REF!</f>
        <v>#REF!</v>
      </c>
      <c r="E331" s="344" t="e">
        <f>#REF!</f>
        <v>#REF!</v>
      </c>
      <c r="F331" s="344" t="e">
        <f>#REF!</f>
        <v>#REF!</v>
      </c>
      <c r="G331" s="344" t="e">
        <f>#REF!</f>
        <v>#REF!</v>
      </c>
      <c r="H331" s="344" t="e">
        <f>#REF!</f>
        <v>#REF!</v>
      </c>
      <c r="I331" s="344" t="e">
        <f>#REF!</f>
        <v>#REF!</v>
      </c>
      <c r="J331" s="344" t="e">
        <f>#REF!</f>
        <v>#REF!</v>
      </c>
      <c r="K331" s="344" t="e">
        <f>#REF!</f>
        <v>#REF!</v>
      </c>
      <c r="L331" s="344" t="e">
        <f>#REF!</f>
        <v>#REF!</v>
      </c>
      <c r="M331" s="344" t="e">
        <f>#REF!</f>
        <v>#REF!</v>
      </c>
      <c r="N331" s="344" t="e">
        <f>#REF!</f>
        <v>#REF!</v>
      </c>
      <c r="O331" s="344" t="e">
        <f>#REF!</f>
        <v>#REF!</v>
      </c>
      <c r="P331" s="344" t="e">
        <f>#REF!</f>
        <v>#REF!</v>
      </c>
      <c r="Q331" s="344" t="e">
        <f>#REF!</f>
        <v>#REF!</v>
      </c>
      <c r="R331" s="344"/>
      <c r="S331" s="344"/>
      <c r="T331" s="344" t="e">
        <f>#REF!</f>
        <v>#REF!</v>
      </c>
      <c r="U331" s="344"/>
      <c r="V331" s="344"/>
      <c r="W331" s="344" t="e">
        <f>#REF!</f>
        <v>#REF!</v>
      </c>
      <c r="X331" s="344"/>
      <c r="Y331" s="344"/>
      <c r="Z331" s="344" t="e">
        <f>#REF!</f>
        <v>#REF!</v>
      </c>
      <c r="AA331" s="344"/>
      <c r="AB331" s="344"/>
      <c r="AC331" s="344" t="e">
        <f>#REF!</f>
        <v>#REF!</v>
      </c>
      <c r="AD331" s="344"/>
      <c r="AE331" s="344"/>
      <c r="AF331" s="344" t="e">
        <f>#REF!</f>
        <v>#REF!</v>
      </c>
      <c r="AG331" s="344"/>
      <c r="AH331" s="344"/>
      <c r="AI331" s="344" t="e">
        <f>#REF!</f>
        <v>#REF!</v>
      </c>
      <c r="AJ331" s="344"/>
      <c r="AK331" s="344"/>
      <c r="AL331" s="344" t="e">
        <f>#REF!</f>
        <v>#REF!</v>
      </c>
      <c r="AM331" s="344"/>
      <c r="AN331" s="344"/>
      <c r="AO331" s="356" t="e">
        <f>#REF!</f>
        <v>#REF!</v>
      </c>
      <c r="AP331" s="356" t="e">
        <f>#REF!</f>
        <v>#REF!</v>
      </c>
      <c r="AQ331" s="356" t="e">
        <f>#REF!</f>
        <v>#REF!</v>
      </c>
      <c r="AR331" s="356" t="e">
        <f>#REF!</f>
        <v>#REF!</v>
      </c>
      <c r="AS331" s="356" t="e">
        <f>#REF!</f>
        <v>#REF!</v>
      </c>
      <c r="AT331" s="356" t="e">
        <f>#REF!</f>
        <v>#REF!</v>
      </c>
      <c r="AU331" s="319"/>
      <c r="AV331" s="319"/>
      <c r="AW331" s="308"/>
      <c r="AX331" s="319"/>
      <c r="AY331" s="308"/>
      <c r="AZ331" s="308"/>
      <c r="BA331" s="308"/>
      <c r="BB331" s="319"/>
      <c r="BC331" s="319"/>
    </row>
    <row r="332" spans="1:55" s="280" customFormat="1" ht="21" hidden="1" customHeight="1" x14ac:dyDescent="0.25">
      <c r="A332" s="356" t="e">
        <f>#REF!</f>
        <v>#REF!</v>
      </c>
      <c r="B332" s="357" t="e">
        <f>#REF!</f>
        <v>#REF!</v>
      </c>
      <c r="C332" s="356" t="e">
        <f>#REF!</f>
        <v>#REF!</v>
      </c>
      <c r="D332" s="344" t="e">
        <f>#REF!</f>
        <v>#REF!</v>
      </c>
      <c r="E332" s="344" t="e">
        <f>#REF!</f>
        <v>#REF!</v>
      </c>
      <c r="F332" s="344" t="e">
        <f>#REF!</f>
        <v>#REF!</v>
      </c>
      <c r="G332" s="344" t="e">
        <f>#REF!</f>
        <v>#REF!</v>
      </c>
      <c r="H332" s="344" t="e">
        <f>#REF!</f>
        <v>#REF!</v>
      </c>
      <c r="I332" s="344" t="e">
        <f>#REF!</f>
        <v>#REF!</v>
      </c>
      <c r="J332" s="344" t="e">
        <f>#REF!</f>
        <v>#REF!</v>
      </c>
      <c r="K332" s="344" t="e">
        <f>#REF!</f>
        <v>#REF!</v>
      </c>
      <c r="L332" s="344" t="e">
        <f>#REF!</f>
        <v>#REF!</v>
      </c>
      <c r="M332" s="344" t="e">
        <f>#REF!</f>
        <v>#REF!</v>
      </c>
      <c r="N332" s="344" t="e">
        <f>#REF!</f>
        <v>#REF!</v>
      </c>
      <c r="O332" s="344" t="e">
        <f>#REF!</f>
        <v>#REF!</v>
      </c>
      <c r="P332" s="344" t="e">
        <f>#REF!</f>
        <v>#REF!</v>
      </c>
      <c r="Q332" s="344" t="e">
        <f>#REF!</f>
        <v>#REF!</v>
      </c>
      <c r="R332" s="344"/>
      <c r="S332" s="344"/>
      <c r="T332" s="344" t="e">
        <f>#REF!</f>
        <v>#REF!</v>
      </c>
      <c r="U332" s="344"/>
      <c r="V332" s="344"/>
      <c r="W332" s="344" t="e">
        <f>#REF!</f>
        <v>#REF!</v>
      </c>
      <c r="X332" s="344"/>
      <c r="Y332" s="344"/>
      <c r="Z332" s="344" t="e">
        <f>#REF!</f>
        <v>#REF!</v>
      </c>
      <c r="AA332" s="344"/>
      <c r="AB332" s="344"/>
      <c r="AC332" s="344" t="e">
        <f>#REF!</f>
        <v>#REF!</v>
      </c>
      <c r="AD332" s="344"/>
      <c r="AE332" s="344"/>
      <c r="AF332" s="344" t="e">
        <f>#REF!</f>
        <v>#REF!</v>
      </c>
      <c r="AG332" s="344"/>
      <c r="AH332" s="344"/>
      <c r="AI332" s="344" t="e">
        <f>#REF!</f>
        <v>#REF!</v>
      </c>
      <c r="AJ332" s="344"/>
      <c r="AK332" s="344"/>
      <c r="AL332" s="344" t="e">
        <f>#REF!</f>
        <v>#REF!</v>
      </c>
      <c r="AM332" s="344"/>
      <c r="AN332" s="344"/>
      <c r="AO332" s="344"/>
      <c r="AP332" s="344"/>
      <c r="AQ332" s="344"/>
      <c r="AR332" s="344"/>
      <c r="AS332" s="344"/>
      <c r="AT332" s="344"/>
      <c r="AU332" s="319"/>
      <c r="AV332" s="319"/>
      <c r="AW332" s="308"/>
      <c r="AX332" s="319"/>
      <c r="AY332" s="308"/>
      <c r="AZ332" s="308"/>
      <c r="BA332" s="308"/>
      <c r="BB332" s="319"/>
      <c r="BC332" s="319"/>
    </row>
    <row r="333" spans="1:55" s="280" customFormat="1" ht="21" hidden="1" customHeight="1" x14ac:dyDescent="0.25">
      <c r="A333" s="356" t="e">
        <f>#REF!</f>
        <v>#REF!</v>
      </c>
      <c r="B333" s="357" t="e">
        <f>#REF!</f>
        <v>#REF!</v>
      </c>
      <c r="C333" s="356" t="e">
        <f>#REF!</f>
        <v>#REF!</v>
      </c>
      <c r="D333" s="344" t="e">
        <f>#REF!</f>
        <v>#REF!</v>
      </c>
      <c r="E333" s="344" t="e">
        <f>#REF!</f>
        <v>#REF!</v>
      </c>
      <c r="F333" s="344" t="e">
        <f>#REF!</f>
        <v>#REF!</v>
      </c>
      <c r="G333" s="344" t="e">
        <f>#REF!</f>
        <v>#REF!</v>
      </c>
      <c r="H333" s="344" t="e">
        <f>#REF!</f>
        <v>#REF!</v>
      </c>
      <c r="I333" s="344" t="e">
        <f>#REF!</f>
        <v>#REF!</v>
      </c>
      <c r="J333" s="344" t="e">
        <f>#REF!</f>
        <v>#REF!</v>
      </c>
      <c r="K333" s="344" t="e">
        <f>#REF!</f>
        <v>#REF!</v>
      </c>
      <c r="L333" s="344" t="e">
        <f>#REF!</f>
        <v>#REF!</v>
      </c>
      <c r="M333" s="344" t="e">
        <f>#REF!</f>
        <v>#REF!</v>
      </c>
      <c r="N333" s="344" t="e">
        <f>#REF!</f>
        <v>#REF!</v>
      </c>
      <c r="O333" s="344" t="e">
        <f>#REF!</f>
        <v>#REF!</v>
      </c>
      <c r="P333" s="344" t="e">
        <f>#REF!</f>
        <v>#REF!</v>
      </c>
      <c r="Q333" s="344" t="e">
        <f>#REF!</f>
        <v>#REF!</v>
      </c>
      <c r="R333" s="344"/>
      <c r="S333" s="344"/>
      <c r="T333" s="344" t="e">
        <f>#REF!</f>
        <v>#REF!</v>
      </c>
      <c r="U333" s="344"/>
      <c r="V333" s="344"/>
      <c r="W333" s="344" t="e">
        <f>#REF!</f>
        <v>#REF!</v>
      </c>
      <c r="X333" s="344"/>
      <c r="Y333" s="344"/>
      <c r="Z333" s="344" t="e">
        <f>#REF!</f>
        <v>#REF!</v>
      </c>
      <c r="AA333" s="344"/>
      <c r="AB333" s="344"/>
      <c r="AC333" s="344" t="e">
        <f>#REF!</f>
        <v>#REF!</v>
      </c>
      <c r="AD333" s="344"/>
      <c r="AE333" s="344"/>
      <c r="AF333" s="344" t="e">
        <f>#REF!</f>
        <v>#REF!</v>
      </c>
      <c r="AG333" s="344"/>
      <c r="AH333" s="344"/>
      <c r="AI333" s="344" t="e">
        <f>#REF!</f>
        <v>#REF!</v>
      </c>
      <c r="AJ333" s="344"/>
      <c r="AK333" s="344"/>
      <c r="AL333" s="344" t="e">
        <f>#REF!</f>
        <v>#REF!</v>
      </c>
      <c r="AM333" s="344"/>
      <c r="AN333" s="344"/>
      <c r="AO333" s="344"/>
      <c r="AP333" s="344"/>
      <c r="AQ333" s="344"/>
      <c r="AR333" s="344"/>
      <c r="AS333" s="344"/>
      <c r="AT333" s="344"/>
      <c r="AU333" s="319"/>
      <c r="AV333" s="319"/>
      <c r="AW333" s="308"/>
      <c r="AX333" s="319"/>
      <c r="AY333" s="308"/>
      <c r="AZ333" s="308"/>
      <c r="BA333" s="308"/>
      <c r="BB333" s="319"/>
      <c r="BC333" s="319"/>
    </row>
    <row r="334" spans="1:55" s="280" customFormat="1" ht="21" hidden="1" customHeight="1" x14ac:dyDescent="0.25">
      <c r="A334" s="356" t="e">
        <f>#REF!</f>
        <v>#REF!</v>
      </c>
      <c r="B334" s="357" t="e">
        <f>#REF!</f>
        <v>#REF!</v>
      </c>
      <c r="C334" s="356" t="e">
        <f>#REF!</f>
        <v>#REF!</v>
      </c>
      <c r="D334" s="344" t="e">
        <f>#REF!</f>
        <v>#REF!</v>
      </c>
      <c r="E334" s="344" t="e">
        <f>#REF!</f>
        <v>#REF!</v>
      </c>
      <c r="F334" s="344" t="e">
        <f>#REF!</f>
        <v>#REF!</v>
      </c>
      <c r="G334" s="344" t="e">
        <f>#REF!</f>
        <v>#REF!</v>
      </c>
      <c r="H334" s="344" t="e">
        <f>#REF!</f>
        <v>#REF!</v>
      </c>
      <c r="I334" s="344" t="e">
        <f>#REF!</f>
        <v>#REF!</v>
      </c>
      <c r="J334" s="344" t="e">
        <f>#REF!</f>
        <v>#REF!</v>
      </c>
      <c r="K334" s="344" t="e">
        <f>#REF!</f>
        <v>#REF!</v>
      </c>
      <c r="L334" s="344" t="e">
        <f>#REF!</f>
        <v>#REF!</v>
      </c>
      <c r="M334" s="344" t="e">
        <f>#REF!</f>
        <v>#REF!</v>
      </c>
      <c r="N334" s="344" t="e">
        <f>#REF!</f>
        <v>#REF!</v>
      </c>
      <c r="O334" s="344" t="e">
        <f>#REF!</f>
        <v>#REF!</v>
      </c>
      <c r="P334" s="344" t="e">
        <f>#REF!</f>
        <v>#REF!</v>
      </c>
      <c r="Q334" s="344" t="e">
        <f>#REF!</f>
        <v>#REF!</v>
      </c>
      <c r="R334" s="344"/>
      <c r="S334" s="344"/>
      <c r="T334" s="344" t="e">
        <f>#REF!</f>
        <v>#REF!</v>
      </c>
      <c r="U334" s="344"/>
      <c r="V334" s="344"/>
      <c r="W334" s="344" t="e">
        <f>#REF!</f>
        <v>#REF!</v>
      </c>
      <c r="X334" s="344"/>
      <c r="Y334" s="344"/>
      <c r="Z334" s="344" t="e">
        <f>#REF!</f>
        <v>#REF!</v>
      </c>
      <c r="AA334" s="344"/>
      <c r="AB334" s="344"/>
      <c r="AC334" s="344" t="e">
        <f>#REF!</f>
        <v>#REF!</v>
      </c>
      <c r="AD334" s="344"/>
      <c r="AE334" s="344"/>
      <c r="AF334" s="344" t="e">
        <f>#REF!</f>
        <v>#REF!</v>
      </c>
      <c r="AG334" s="344"/>
      <c r="AH334" s="344"/>
      <c r="AI334" s="344" t="e">
        <f>#REF!</f>
        <v>#REF!</v>
      </c>
      <c r="AJ334" s="344"/>
      <c r="AK334" s="344"/>
      <c r="AL334" s="344" t="e">
        <f>#REF!</f>
        <v>#REF!</v>
      </c>
      <c r="AM334" s="344"/>
      <c r="AN334" s="344"/>
      <c r="AO334" s="344"/>
      <c r="AP334" s="344"/>
      <c r="AQ334" s="344"/>
      <c r="AR334" s="344"/>
      <c r="AS334" s="344"/>
      <c r="AT334" s="344"/>
      <c r="AU334" s="319"/>
      <c r="AV334" s="319"/>
      <c r="AW334" s="308"/>
      <c r="AX334" s="319"/>
      <c r="AY334" s="308"/>
      <c r="AZ334" s="308"/>
      <c r="BA334" s="308"/>
      <c r="BB334" s="319"/>
      <c r="BC334" s="319"/>
    </row>
    <row r="335" spans="1:55" s="280" customFormat="1" ht="21" hidden="1" customHeight="1" x14ac:dyDescent="0.25">
      <c r="A335" s="356" t="str">
        <f>A614</f>
        <v>a2)</v>
      </c>
      <c r="B335" s="357" t="str">
        <f t="shared" ref="B335:AT335" si="193">B614</f>
        <v>Các xã còn lại</v>
      </c>
      <c r="C335" s="356">
        <f t="shared" si="193"/>
        <v>0</v>
      </c>
      <c r="D335" s="344">
        <f t="shared" si="193"/>
        <v>50047</v>
      </c>
      <c r="E335" s="344">
        <f t="shared" si="193"/>
        <v>49967</v>
      </c>
      <c r="F335" s="344">
        <f t="shared" si="193"/>
        <v>0</v>
      </c>
      <c r="G335" s="344">
        <f t="shared" si="193"/>
        <v>0</v>
      </c>
      <c r="H335" s="344">
        <f t="shared" si="193"/>
        <v>36762</v>
      </c>
      <c r="I335" s="344">
        <f t="shared" si="193"/>
        <v>36762</v>
      </c>
      <c r="J335" s="344">
        <f t="shared" si="193"/>
        <v>0</v>
      </c>
      <c r="K335" s="344">
        <f t="shared" si="193"/>
        <v>36000</v>
      </c>
      <c r="L335" s="344">
        <f t="shared" si="193"/>
        <v>36000</v>
      </c>
      <c r="M335" s="344">
        <f t="shared" si="193"/>
        <v>0</v>
      </c>
      <c r="N335" s="344">
        <f t="shared" si="193"/>
        <v>762</v>
      </c>
      <c r="O335" s="344">
        <f t="shared" si="193"/>
        <v>762</v>
      </c>
      <c r="P335" s="344">
        <f t="shared" si="193"/>
        <v>0</v>
      </c>
      <c r="Q335" s="344">
        <f t="shared" si="193"/>
        <v>761.81</v>
      </c>
      <c r="R335" s="344"/>
      <c r="S335" s="344"/>
      <c r="T335" s="344">
        <f t="shared" si="193"/>
        <v>0</v>
      </c>
      <c r="U335" s="344"/>
      <c r="V335" s="344"/>
      <c r="W335" s="344">
        <f t="shared" si="193"/>
        <v>36000</v>
      </c>
      <c r="X335" s="344"/>
      <c r="Y335" s="344"/>
      <c r="Z335" s="344">
        <f t="shared" si="193"/>
        <v>0</v>
      </c>
      <c r="AA335" s="344"/>
      <c r="AB335" s="344"/>
      <c r="AC335" s="344">
        <f t="shared" si="193"/>
        <v>0</v>
      </c>
      <c r="AD335" s="344"/>
      <c r="AE335" s="344"/>
      <c r="AF335" s="344">
        <f t="shared" si="193"/>
        <v>0</v>
      </c>
      <c r="AG335" s="344"/>
      <c r="AH335" s="344"/>
      <c r="AI335" s="344">
        <f t="shared" si="193"/>
        <v>0</v>
      </c>
      <c r="AJ335" s="344"/>
      <c r="AK335" s="344"/>
      <c r="AL335" s="344">
        <f t="shared" si="193"/>
        <v>0</v>
      </c>
      <c r="AM335" s="344"/>
      <c r="AN335" s="344"/>
      <c r="AO335" s="356">
        <f t="shared" si="193"/>
        <v>0</v>
      </c>
      <c r="AP335" s="356">
        <f t="shared" si="193"/>
        <v>0</v>
      </c>
      <c r="AQ335" s="356">
        <f t="shared" si="193"/>
        <v>0</v>
      </c>
      <c r="AR335" s="356">
        <f t="shared" si="193"/>
        <v>0</v>
      </c>
      <c r="AS335" s="356">
        <f t="shared" si="193"/>
        <v>0</v>
      </c>
      <c r="AT335" s="356">
        <f t="shared" si="193"/>
        <v>0</v>
      </c>
      <c r="AU335" s="319"/>
      <c r="AV335" s="319"/>
      <c r="AW335" s="308"/>
      <c r="AX335" s="319"/>
      <c r="AY335" s="308"/>
      <c r="AZ335" s="308"/>
      <c r="BA335" s="308"/>
      <c r="BB335" s="319"/>
      <c r="BC335" s="319"/>
    </row>
    <row r="336" spans="1:55" s="280" customFormat="1" ht="21" hidden="1" customHeight="1" x14ac:dyDescent="0.25">
      <c r="A336" s="356" t="e">
        <f>#REF!</f>
        <v>#REF!</v>
      </c>
      <c r="B336" s="357" t="e">
        <f>#REF!</f>
        <v>#REF!</v>
      </c>
      <c r="C336" s="356" t="e">
        <f>#REF!</f>
        <v>#REF!</v>
      </c>
      <c r="D336" s="344" t="e">
        <f>#REF!</f>
        <v>#REF!</v>
      </c>
      <c r="E336" s="344" t="e">
        <f>#REF!</f>
        <v>#REF!</v>
      </c>
      <c r="F336" s="344" t="e">
        <f>#REF!</f>
        <v>#REF!</v>
      </c>
      <c r="G336" s="344" t="e">
        <f>#REF!</f>
        <v>#REF!</v>
      </c>
      <c r="H336" s="344" t="e">
        <f>#REF!</f>
        <v>#REF!</v>
      </c>
      <c r="I336" s="344" t="e">
        <f>#REF!</f>
        <v>#REF!</v>
      </c>
      <c r="J336" s="344" t="e">
        <f>#REF!</f>
        <v>#REF!</v>
      </c>
      <c r="K336" s="344" t="e">
        <f>#REF!</f>
        <v>#REF!</v>
      </c>
      <c r="L336" s="344" t="e">
        <f>#REF!</f>
        <v>#REF!</v>
      </c>
      <c r="M336" s="344" t="e">
        <f>#REF!</f>
        <v>#REF!</v>
      </c>
      <c r="N336" s="344" t="e">
        <f>#REF!</f>
        <v>#REF!</v>
      </c>
      <c r="O336" s="344" t="e">
        <f>#REF!</f>
        <v>#REF!</v>
      </c>
      <c r="P336" s="344" t="e">
        <f>#REF!</f>
        <v>#REF!</v>
      </c>
      <c r="Q336" s="344" t="e">
        <f>#REF!</f>
        <v>#REF!</v>
      </c>
      <c r="R336" s="344"/>
      <c r="S336" s="344"/>
      <c r="T336" s="344" t="e">
        <f>#REF!</f>
        <v>#REF!</v>
      </c>
      <c r="U336" s="344"/>
      <c r="V336" s="344"/>
      <c r="W336" s="344" t="e">
        <f>#REF!</f>
        <v>#REF!</v>
      </c>
      <c r="X336" s="344"/>
      <c r="Y336" s="344"/>
      <c r="Z336" s="344" t="e">
        <f>#REF!</f>
        <v>#REF!</v>
      </c>
      <c r="AA336" s="344"/>
      <c r="AB336" s="344"/>
      <c r="AC336" s="344" t="e">
        <f>#REF!</f>
        <v>#REF!</v>
      </c>
      <c r="AD336" s="344"/>
      <c r="AE336" s="344"/>
      <c r="AF336" s="344" t="e">
        <f>#REF!</f>
        <v>#REF!</v>
      </c>
      <c r="AG336" s="344"/>
      <c r="AH336" s="344"/>
      <c r="AI336" s="344" t="e">
        <f>#REF!</f>
        <v>#REF!</v>
      </c>
      <c r="AJ336" s="344"/>
      <c r="AK336" s="344"/>
      <c r="AL336" s="344" t="e">
        <f>#REF!</f>
        <v>#REF!</v>
      </c>
      <c r="AM336" s="344"/>
      <c r="AN336" s="344"/>
      <c r="AO336" s="356" t="e">
        <f>#REF!</f>
        <v>#REF!</v>
      </c>
      <c r="AP336" s="356" t="e">
        <f>#REF!</f>
        <v>#REF!</v>
      </c>
      <c r="AQ336" s="356" t="e">
        <f>#REF!</f>
        <v>#REF!</v>
      </c>
      <c r="AR336" s="356" t="e">
        <f>#REF!</f>
        <v>#REF!</v>
      </c>
      <c r="AS336" s="356" t="e">
        <f>#REF!</f>
        <v>#REF!</v>
      </c>
      <c r="AT336" s="356" t="e">
        <f>#REF!</f>
        <v>#REF!</v>
      </c>
      <c r="AU336" s="319"/>
      <c r="AV336" s="319"/>
      <c r="AW336" s="308"/>
      <c r="AX336" s="319"/>
      <c r="AY336" s="308"/>
      <c r="AZ336" s="308"/>
      <c r="BA336" s="308"/>
      <c r="BB336" s="319"/>
      <c r="BC336" s="319"/>
    </row>
    <row r="337" spans="1:55" s="280" customFormat="1" ht="33" hidden="1" customHeight="1" x14ac:dyDescent="0.25">
      <c r="A337" s="356" t="e">
        <f>#REF!</f>
        <v>#REF!</v>
      </c>
      <c r="B337" s="357" t="e">
        <f>#REF!</f>
        <v>#REF!</v>
      </c>
      <c r="C337" s="356" t="e">
        <f>#REF!</f>
        <v>#REF!</v>
      </c>
      <c r="D337" s="344" t="e">
        <f>#REF!</f>
        <v>#REF!</v>
      </c>
      <c r="E337" s="344" t="e">
        <f>#REF!</f>
        <v>#REF!</v>
      </c>
      <c r="F337" s="344" t="e">
        <f>#REF!</f>
        <v>#REF!</v>
      </c>
      <c r="G337" s="344" t="e">
        <f>#REF!</f>
        <v>#REF!</v>
      </c>
      <c r="H337" s="344" t="e">
        <f>#REF!</f>
        <v>#REF!</v>
      </c>
      <c r="I337" s="344" t="e">
        <f>#REF!</f>
        <v>#REF!</v>
      </c>
      <c r="J337" s="344" t="e">
        <f>#REF!</f>
        <v>#REF!</v>
      </c>
      <c r="K337" s="344" t="e">
        <f>#REF!</f>
        <v>#REF!</v>
      </c>
      <c r="L337" s="344" t="e">
        <f>#REF!</f>
        <v>#REF!</v>
      </c>
      <c r="M337" s="344" t="e">
        <f>#REF!</f>
        <v>#REF!</v>
      </c>
      <c r="N337" s="344" t="e">
        <f>#REF!</f>
        <v>#REF!</v>
      </c>
      <c r="O337" s="344" t="e">
        <f>#REF!</f>
        <v>#REF!</v>
      </c>
      <c r="P337" s="344" t="e">
        <f>#REF!</f>
        <v>#REF!</v>
      </c>
      <c r="Q337" s="344" t="e">
        <f>#REF!</f>
        <v>#REF!</v>
      </c>
      <c r="R337" s="344"/>
      <c r="S337" s="344"/>
      <c r="T337" s="344" t="e">
        <f>#REF!</f>
        <v>#REF!</v>
      </c>
      <c r="U337" s="344"/>
      <c r="V337" s="344"/>
      <c r="W337" s="344" t="e">
        <f>#REF!</f>
        <v>#REF!</v>
      </c>
      <c r="X337" s="344"/>
      <c r="Y337" s="344"/>
      <c r="Z337" s="344" t="e">
        <f>#REF!</f>
        <v>#REF!</v>
      </c>
      <c r="AA337" s="344"/>
      <c r="AB337" s="344"/>
      <c r="AC337" s="344" t="e">
        <f>#REF!</f>
        <v>#REF!</v>
      </c>
      <c r="AD337" s="344"/>
      <c r="AE337" s="344"/>
      <c r="AF337" s="344" t="e">
        <f>#REF!</f>
        <v>#REF!</v>
      </c>
      <c r="AG337" s="344"/>
      <c r="AH337" s="344"/>
      <c r="AI337" s="344" t="e">
        <f>#REF!</f>
        <v>#REF!</v>
      </c>
      <c r="AJ337" s="344"/>
      <c r="AK337" s="344"/>
      <c r="AL337" s="344" t="e">
        <f>#REF!</f>
        <v>#REF!</v>
      </c>
      <c r="AM337" s="344"/>
      <c r="AN337" s="344"/>
      <c r="AO337" s="356" t="e">
        <f>#REF!</f>
        <v>#REF!</v>
      </c>
      <c r="AP337" s="356" t="e">
        <f>#REF!</f>
        <v>#REF!</v>
      </c>
      <c r="AQ337" s="356" t="e">
        <f>#REF!</f>
        <v>#REF!</v>
      </c>
      <c r="AR337" s="356" t="e">
        <f>#REF!</f>
        <v>#REF!</v>
      </c>
      <c r="AS337" s="356" t="e">
        <f>#REF!</f>
        <v>#REF!</v>
      </c>
      <c r="AT337" s="356" t="e">
        <f>#REF!</f>
        <v>#REF!</v>
      </c>
      <c r="AU337" s="319"/>
      <c r="AV337" s="319"/>
      <c r="AW337" s="308"/>
      <c r="AX337" s="319"/>
      <c r="AY337" s="308"/>
      <c r="AZ337" s="308"/>
      <c r="BA337" s="308"/>
      <c r="BB337" s="319"/>
      <c r="BC337" s="319"/>
    </row>
    <row r="338" spans="1:55" s="280" customFormat="1" ht="21" hidden="1" customHeight="1" x14ac:dyDescent="0.25">
      <c r="A338" s="356" t="e">
        <f>#REF!</f>
        <v>#REF!</v>
      </c>
      <c r="B338" s="357" t="e">
        <f>#REF!</f>
        <v>#REF!</v>
      </c>
      <c r="C338" s="356" t="e">
        <f>#REF!</f>
        <v>#REF!</v>
      </c>
      <c r="D338" s="344" t="e">
        <f>#REF!</f>
        <v>#REF!</v>
      </c>
      <c r="E338" s="344" t="e">
        <f>#REF!</f>
        <v>#REF!</v>
      </c>
      <c r="F338" s="344" t="e">
        <f>#REF!</f>
        <v>#REF!</v>
      </c>
      <c r="G338" s="344" t="e">
        <f>#REF!</f>
        <v>#REF!</v>
      </c>
      <c r="H338" s="344" t="e">
        <f>#REF!</f>
        <v>#REF!</v>
      </c>
      <c r="I338" s="344" t="e">
        <f>#REF!</f>
        <v>#REF!</v>
      </c>
      <c r="J338" s="344" t="e">
        <f>#REF!</f>
        <v>#REF!</v>
      </c>
      <c r="K338" s="344" t="e">
        <f>#REF!</f>
        <v>#REF!</v>
      </c>
      <c r="L338" s="344" t="e">
        <f>#REF!</f>
        <v>#REF!</v>
      </c>
      <c r="M338" s="344" t="e">
        <f>#REF!</f>
        <v>#REF!</v>
      </c>
      <c r="N338" s="344" t="e">
        <f>#REF!</f>
        <v>#REF!</v>
      </c>
      <c r="O338" s="344" t="e">
        <f>#REF!</f>
        <v>#REF!</v>
      </c>
      <c r="P338" s="344" t="e">
        <f>#REF!</f>
        <v>#REF!</v>
      </c>
      <c r="Q338" s="344" t="e">
        <f>#REF!</f>
        <v>#REF!</v>
      </c>
      <c r="R338" s="344"/>
      <c r="S338" s="344"/>
      <c r="T338" s="344" t="e">
        <f>#REF!</f>
        <v>#REF!</v>
      </c>
      <c r="U338" s="344"/>
      <c r="V338" s="344"/>
      <c r="W338" s="344" t="e">
        <f>#REF!</f>
        <v>#REF!</v>
      </c>
      <c r="X338" s="344"/>
      <c r="Y338" s="344"/>
      <c r="Z338" s="344" t="e">
        <f>#REF!</f>
        <v>#REF!</v>
      </c>
      <c r="AA338" s="344"/>
      <c r="AB338" s="344"/>
      <c r="AC338" s="344" t="e">
        <f>#REF!</f>
        <v>#REF!</v>
      </c>
      <c r="AD338" s="344"/>
      <c r="AE338" s="344"/>
      <c r="AF338" s="344" t="e">
        <f>#REF!</f>
        <v>#REF!</v>
      </c>
      <c r="AG338" s="344"/>
      <c r="AH338" s="344"/>
      <c r="AI338" s="344" t="e">
        <f>#REF!</f>
        <v>#REF!</v>
      </c>
      <c r="AJ338" s="344"/>
      <c r="AK338" s="344"/>
      <c r="AL338" s="344" t="e">
        <f>#REF!</f>
        <v>#REF!</v>
      </c>
      <c r="AM338" s="344"/>
      <c r="AN338" s="344"/>
      <c r="AO338" s="356" t="e">
        <f>#REF!</f>
        <v>#REF!</v>
      </c>
      <c r="AP338" s="356" t="e">
        <f>#REF!</f>
        <v>#REF!</v>
      </c>
      <c r="AQ338" s="356" t="e">
        <f>#REF!</f>
        <v>#REF!</v>
      </c>
      <c r="AR338" s="356" t="e">
        <f>#REF!</f>
        <v>#REF!</v>
      </c>
      <c r="AS338" s="356" t="e">
        <f>#REF!</f>
        <v>#REF!</v>
      </c>
      <c r="AT338" s="356" t="e">
        <f>#REF!</f>
        <v>#REF!</v>
      </c>
      <c r="AU338" s="319"/>
      <c r="AV338" s="319"/>
      <c r="AW338" s="308"/>
      <c r="AX338" s="319"/>
      <c r="AY338" s="308"/>
      <c r="AZ338" s="308"/>
      <c r="BA338" s="308"/>
      <c r="BB338" s="319"/>
      <c r="BC338" s="319"/>
    </row>
    <row r="339" spans="1:55" s="280" customFormat="1" ht="21" hidden="1" customHeight="1" x14ac:dyDescent="0.25">
      <c r="A339" s="356" t="e">
        <f>#REF!</f>
        <v>#REF!</v>
      </c>
      <c r="B339" s="357" t="e">
        <f>#REF!</f>
        <v>#REF!</v>
      </c>
      <c r="C339" s="356" t="e">
        <f>#REF!</f>
        <v>#REF!</v>
      </c>
      <c r="D339" s="344" t="e">
        <f>#REF!</f>
        <v>#REF!</v>
      </c>
      <c r="E339" s="344" t="e">
        <f>#REF!</f>
        <v>#REF!</v>
      </c>
      <c r="F339" s="344" t="e">
        <f>#REF!</f>
        <v>#REF!</v>
      </c>
      <c r="G339" s="344" t="e">
        <f>#REF!</f>
        <v>#REF!</v>
      </c>
      <c r="H339" s="344" t="e">
        <f>#REF!</f>
        <v>#REF!</v>
      </c>
      <c r="I339" s="344" t="e">
        <f>#REF!</f>
        <v>#REF!</v>
      </c>
      <c r="J339" s="344" t="e">
        <f>#REF!</f>
        <v>#REF!</v>
      </c>
      <c r="K339" s="344" t="e">
        <f>#REF!</f>
        <v>#REF!</v>
      </c>
      <c r="L339" s="344" t="e">
        <f>#REF!</f>
        <v>#REF!</v>
      </c>
      <c r="M339" s="344" t="e">
        <f>#REF!</f>
        <v>#REF!</v>
      </c>
      <c r="N339" s="344" t="e">
        <f>#REF!</f>
        <v>#REF!</v>
      </c>
      <c r="O339" s="344" t="e">
        <f>#REF!</f>
        <v>#REF!</v>
      </c>
      <c r="P339" s="344" t="e">
        <f>#REF!</f>
        <v>#REF!</v>
      </c>
      <c r="Q339" s="344" t="e">
        <f>#REF!</f>
        <v>#REF!</v>
      </c>
      <c r="R339" s="344"/>
      <c r="S339" s="344"/>
      <c r="T339" s="344" t="e">
        <f>#REF!</f>
        <v>#REF!</v>
      </c>
      <c r="U339" s="344"/>
      <c r="V339" s="344"/>
      <c r="W339" s="344" t="e">
        <f>#REF!</f>
        <v>#REF!</v>
      </c>
      <c r="X339" s="344"/>
      <c r="Y339" s="344"/>
      <c r="Z339" s="344" t="e">
        <f>#REF!</f>
        <v>#REF!</v>
      </c>
      <c r="AA339" s="344"/>
      <c r="AB339" s="344"/>
      <c r="AC339" s="344" t="e">
        <f>#REF!</f>
        <v>#REF!</v>
      </c>
      <c r="AD339" s="344"/>
      <c r="AE339" s="344"/>
      <c r="AF339" s="344" t="e">
        <f>#REF!</f>
        <v>#REF!</v>
      </c>
      <c r="AG339" s="344"/>
      <c r="AH339" s="344"/>
      <c r="AI339" s="344" t="e">
        <f>#REF!</f>
        <v>#REF!</v>
      </c>
      <c r="AJ339" s="344"/>
      <c r="AK339" s="344"/>
      <c r="AL339" s="344" t="e">
        <f>#REF!</f>
        <v>#REF!</v>
      </c>
      <c r="AM339" s="344"/>
      <c r="AN339" s="344"/>
      <c r="AO339" s="356"/>
      <c r="AP339" s="356"/>
      <c r="AQ339" s="356"/>
      <c r="AR339" s="356"/>
      <c r="AS339" s="356"/>
      <c r="AT339" s="356"/>
      <c r="AU339" s="319"/>
      <c r="AV339" s="319"/>
      <c r="AW339" s="308"/>
      <c r="AX339" s="319"/>
      <c r="AY339" s="308"/>
      <c r="AZ339" s="308"/>
      <c r="BA339" s="308"/>
      <c r="BB339" s="319"/>
      <c r="BC339" s="319"/>
    </row>
    <row r="340" spans="1:55" s="280" customFormat="1" ht="21" hidden="1" customHeight="1" x14ac:dyDescent="0.25">
      <c r="A340" s="356" t="str">
        <f>A622</f>
        <v>III.2</v>
      </c>
      <c r="B340" s="357" t="str">
        <f t="shared" ref="B340:AL340" si="194">B622</f>
        <v>Cứng hóa đường giao thông đến trung tâm xã</v>
      </c>
      <c r="C340" s="356">
        <f t="shared" si="194"/>
        <v>0</v>
      </c>
      <c r="D340" s="344">
        <f t="shared" si="194"/>
        <v>15920</v>
      </c>
      <c r="E340" s="344">
        <f t="shared" si="194"/>
        <v>15920</v>
      </c>
      <c r="F340" s="344">
        <f t="shared" si="194"/>
        <v>0</v>
      </c>
      <c r="G340" s="344">
        <f t="shared" si="194"/>
        <v>0</v>
      </c>
      <c r="H340" s="344">
        <f t="shared" si="194"/>
        <v>15920</v>
      </c>
      <c r="I340" s="344">
        <f t="shared" si="194"/>
        <v>15920</v>
      </c>
      <c r="J340" s="344">
        <f t="shared" si="194"/>
        <v>0</v>
      </c>
      <c r="K340" s="344">
        <f t="shared" si="194"/>
        <v>15920</v>
      </c>
      <c r="L340" s="344">
        <f t="shared" si="194"/>
        <v>15920</v>
      </c>
      <c r="M340" s="344">
        <f t="shared" si="194"/>
        <v>0</v>
      </c>
      <c r="N340" s="344">
        <f t="shared" si="194"/>
        <v>0</v>
      </c>
      <c r="O340" s="344">
        <f t="shared" si="194"/>
        <v>0</v>
      </c>
      <c r="P340" s="344">
        <f t="shared" si="194"/>
        <v>0</v>
      </c>
      <c r="Q340" s="344">
        <f t="shared" si="194"/>
        <v>11144</v>
      </c>
      <c r="R340" s="344"/>
      <c r="S340" s="344"/>
      <c r="T340" s="344">
        <f t="shared" si="194"/>
        <v>0</v>
      </c>
      <c r="U340" s="344"/>
      <c r="V340" s="344"/>
      <c r="W340" s="344" t="e">
        <f t="shared" si="194"/>
        <v>#REF!</v>
      </c>
      <c r="X340" s="344"/>
      <c r="Y340" s="344"/>
      <c r="Z340" s="344" t="e">
        <f t="shared" si="194"/>
        <v>#REF!</v>
      </c>
      <c r="AA340" s="344"/>
      <c r="AB340" s="344"/>
      <c r="AC340" s="344" t="e">
        <f t="shared" si="194"/>
        <v>#REF!</v>
      </c>
      <c r="AD340" s="344"/>
      <c r="AE340" s="344"/>
      <c r="AF340" s="344" t="e">
        <f t="shared" si="194"/>
        <v>#REF!</v>
      </c>
      <c r="AG340" s="344"/>
      <c r="AH340" s="344"/>
      <c r="AI340" s="344" t="e">
        <f t="shared" si="194"/>
        <v>#REF!</v>
      </c>
      <c r="AJ340" s="344"/>
      <c r="AK340" s="344"/>
      <c r="AL340" s="344" t="e">
        <f t="shared" si="194"/>
        <v>#REF!</v>
      </c>
      <c r="AM340" s="344"/>
      <c r="AN340" s="344"/>
      <c r="AO340" s="356"/>
      <c r="AP340" s="356"/>
      <c r="AQ340" s="356"/>
      <c r="AR340" s="356"/>
      <c r="AS340" s="356"/>
      <c r="AT340" s="356"/>
      <c r="AU340" s="319"/>
      <c r="AV340" s="319"/>
      <c r="AW340" s="308"/>
      <c r="AX340" s="319"/>
      <c r="AY340" s="308"/>
      <c r="AZ340" s="308"/>
      <c r="BA340" s="308"/>
      <c r="BB340" s="319"/>
      <c r="BC340" s="319"/>
    </row>
    <row r="341" spans="1:55" s="280" customFormat="1" ht="33.75" hidden="1" customHeight="1" x14ac:dyDescent="0.25">
      <c r="A341" s="356" t="str">
        <f>A623</f>
        <v>a)</v>
      </c>
      <c r="B341" s="357" t="str">
        <f t="shared" ref="B341:AL341" si="195">B623</f>
        <v xml:space="preserve">Các xã, thôn thực hiện theo Quyết định số 652/QĐ-TTg ngày 28/5/2022 </v>
      </c>
      <c r="C341" s="356">
        <f t="shared" si="195"/>
        <v>0</v>
      </c>
      <c r="D341" s="344">
        <f t="shared" si="195"/>
        <v>15920</v>
      </c>
      <c r="E341" s="344">
        <f t="shared" si="195"/>
        <v>15920</v>
      </c>
      <c r="F341" s="344">
        <f t="shared" si="195"/>
        <v>0</v>
      </c>
      <c r="G341" s="344">
        <f t="shared" si="195"/>
        <v>0</v>
      </c>
      <c r="H341" s="344">
        <f t="shared" si="195"/>
        <v>15920</v>
      </c>
      <c r="I341" s="344">
        <f t="shared" si="195"/>
        <v>15920</v>
      </c>
      <c r="J341" s="344">
        <f t="shared" si="195"/>
        <v>0</v>
      </c>
      <c r="K341" s="344">
        <f t="shared" si="195"/>
        <v>15920</v>
      </c>
      <c r="L341" s="344">
        <f t="shared" si="195"/>
        <v>15920</v>
      </c>
      <c r="M341" s="344">
        <f t="shared" si="195"/>
        <v>0</v>
      </c>
      <c r="N341" s="344">
        <f t="shared" si="195"/>
        <v>0</v>
      </c>
      <c r="O341" s="344">
        <f t="shared" si="195"/>
        <v>0</v>
      </c>
      <c r="P341" s="344">
        <f t="shared" si="195"/>
        <v>0</v>
      </c>
      <c r="Q341" s="344">
        <f t="shared" si="195"/>
        <v>11144</v>
      </c>
      <c r="R341" s="344"/>
      <c r="S341" s="344"/>
      <c r="T341" s="344">
        <f t="shared" si="195"/>
        <v>0</v>
      </c>
      <c r="U341" s="344"/>
      <c r="V341" s="344"/>
      <c r="W341" s="344">
        <f t="shared" si="195"/>
        <v>4776</v>
      </c>
      <c r="X341" s="344"/>
      <c r="Y341" s="344"/>
      <c r="Z341" s="344">
        <f t="shared" si="195"/>
        <v>0</v>
      </c>
      <c r="AA341" s="344"/>
      <c r="AB341" s="344"/>
      <c r="AC341" s="344">
        <f t="shared" si="195"/>
        <v>0</v>
      </c>
      <c r="AD341" s="344"/>
      <c r="AE341" s="344"/>
      <c r="AF341" s="344">
        <f t="shared" si="195"/>
        <v>0</v>
      </c>
      <c r="AG341" s="344"/>
      <c r="AH341" s="344"/>
      <c r="AI341" s="344">
        <f t="shared" si="195"/>
        <v>0</v>
      </c>
      <c r="AJ341" s="344"/>
      <c r="AK341" s="344"/>
      <c r="AL341" s="344">
        <f t="shared" si="195"/>
        <v>0</v>
      </c>
      <c r="AM341" s="344"/>
      <c r="AN341" s="344"/>
      <c r="AO341" s="356"/>
      <c r="AP341" s="356"/>
      <c r="AQ341" s="356"/>
      <c r="AR341" s="356"/>
      <c r="AS341" s="356"/>
      <c r="AT341" s="356"/>
      <c r="AU341" s="319"/>
      <c r="AV341" s="319"/>
      <c r="AW341" s="308"/>
      <c r="AX341" s="319"/>
      <c r="AY341" s="308"/>
      <c r="AZ341" s="308"/>
      <c r="BA341" s="308"/>
      <c r="BB341" s="319"/>
      <c r="BC341" s="319"/>
    </row>
    <row r="342" spans="1:55" s="280" customFormat="1" ht="21" hidden="1" customHeight="1" x14ac:dyDescent="0.25">
      <c r="A342" s="356" t="str">
        <f>A624</f>
        <v>a1)</v>
      </c>
      <c r="B342" s="357" t="str">
        <f t="shared" ref="B342:AT342" si="196">B624</f>
        <v>Xã Mường Mươn</v>
      </c>
      <c r="C342" s="356">
        <f t="shared" si="196"/>
        <v>0</v>
      </c>
      <c r="D342" s="344">
        <f t="shared" si="196"/>
        <v>15920</v>
      </c>
      <c r="E342" s="344">
        <f t="shared" si="196"/>
        <v>15920</v>
      </c>
      <c r="F342" s="344">
        <f t="shared" si="196"/>
        <v>0</v>
      </c>
      <c r="G342" s="344">
        <f t="shared" si="196"/>
        <v>0</v>
      </c>
      <c r="H342" s="344">
        <f t="shared" si="196"/>
        <v>15920</v>
      </c>
      <c r="I342" s="344">
        <f t="shared" si="196"/>
        <v>15920</v>
      </c>
      <c r="J342" s="344">
        <f t="shared" si="196"/>
        <v>0</v>
      </c>
      <c r="K342" s="344">
        <f t="shared" si="196"/>
        <v>15920</v>
      </c>
      <c r="L342" s="344">
        <f t="shared" si="196"/>
        <v>15920</v>
      </c>
      <c r="M342" s="344">
        <f t="shared" si="196"/>
        <v>0</v>
      </c>
      <c r="N342" s="344">
        <f t="shared" si="196"/>
        <v>0</v>
      </c>
      <c r="O342" s="344">
        <f t="shared" si="196"/>
        <v>0</v>
      </c>
      <c r="P342" s="344">
        <f t="shared" si="196"/>
        <v>0</v>
      </c>
      <c r="Q342" s="344">
        <f t="shared" si="196"/>
        <v>11144</v>
      </c>
      <c r="R342" s="344"/>
      <c r="S342" s="344"/>
      <c r="T342" s="344">
        <f t="shared" si="196"/>
        <v>0</v>
      </c>
      <c r="U342" s="344"/>
      <c r="V342" s="344"/>
      <c r="W342" s="344">
        <f t="shared" si="196"/>
        <v>4776</v>
      </c>
      <c r="X342" s="344"/>
      <c r="Y342" s="344"/>
      <c r="Z342" s="344">
        <f t="shared" si="196"/>
        <v>0</v>
      </c>
      <c r="AA342" s="344"/>
      <c r="AB342" s="344"/>
      <c r="AC342" s="344">
        <f t="shared" si="196"/>
        <v>0</v>
      </c>
      <c r="AD342" s="344"/>
      <c r="AE342" s="344"/>
      <c r="AF342" s="344">
        <f t="shared" si="196"/>
        <v>0</v>
      </c>
      <c r="AG342" s="344"/>
      <c r="AH342" s="344"/>
      <c r="AI342" s="344">
        <f t="shared" si="196"/>
        <v>0</v>
      </c>
      <c r="AJ342" s="344"/>
      <c r="AK342" s="344"/>
      <c r="AL342" s="344">
        <f t="shared" si="196"/>
        <v>0</v>
      </c>
      <c r="AM342" s="344"/>
      <c r="AN342" s="344"/>
      <c r="AO342" s="356">
        <f t="shared" si="196"/>
        <v>0</v>
      </c>
      <c r="AP342" s="356">
        <f t="shared" si="196"/>
        <v>0</v>
      </c>
      <c r="AQ342" s="356">
        <f t="shared" si="196"/>
        <v>0</v>
      </c>
      <c r="AR342" s="356">
        <f t="shared" si="196"/>
        <v>0</v>
      </c>
      <c r="AS342" s="356">
        <f t="shared" si="196"/>
        <v>0</v>
      </c>
      <c r="AT342" s="356">
        <f t="shared" si="196"/>
        <v>0</v>
      </c>
      <c r="AU342" s="319"/>
      <c r="AV342" s="319"/>
      <c r="AW342" s="308"/>
      <c r="AX342" s="319"/>
      <c r="AY342" s="308"/>
      <c r="AZ342" s="308"/>
      <c r="BA342" s="308"/>
      <c r="BB342" s="319"/>
      <c r="BC342" s="319"/>
    </row>
    <row r="343" spans="1:55" s="280" customFormat="1" ht="21" hidden="1" customHeight="1" x14ac:dyDescent="0.25">
      <c r="A343" s="356" t="e">
        <f>#REF!</f>
        <v>#REF!</v>
      </c>
      <c r="B343" s="357" t="e">
        <f>#REF!</f>
        <v>#REF!</v>
      </c>
      <c r="C343" s="356" t="e">
        <f>#REF!</f>
        <v>#REF!</v>
      </c>
      <c r="D343" s="344" t="e">
        <f>#REF!</f>
        <v>#REF!</v>
      </c>
      <c r="E343" s="344" t="e">
        <f>#REF!</f>
        <v>#REF!</v>
      </c>
      <c r="F343" s="344" t="e">
        <f>#REF!</f>
        <v>#REF!</v>
      </c>
      <c r="G343" s="344" t="e">
        <f>#REF!</f>
        <v>#REF!</v>
      </c>
      <c r="H343" s="344" t="e">
        <f>#REF!</f>
        <v>#REF!</v>
      </c>
      <c r="I343" s="344" t="e">
        <f>#REF!</f>
        <v>#REF!</v>
      </c>
      <c r="J343" s="344" t="e">
        <f>#REF!</f>
        <v>#REF!</v>
      </c>
      <c r="K343" s="344" t="e">
        <f>#REF!</f>
        <v>#REF!</v>
      </c>
      <c r="L343" s="344" t="e">
        <f>#REF!</f>
        <v>#REF!</v>
      </c>
      <c r="M343" s="344" t="e">
        <f>#REF!</f>
        <v>#REF!</v>
      </c>
      <c r="N343" s="344" t="e">
        <f>#REF!</f>
        <v>#REF!</v>
      </c>
      <c r="O343" s="344" t="e">
        <f>#REF!</f>
        <v>#REF!</v>
      </c>
      <c r="P343" s="344" t="e">
        <f>#REF!</f>
        <v>#REF!</v>
      </c>
      <c r="Q343" s="344" t="e">
        <f>#REF!</f>
        <v>#REF!</v>
      </c>
      <c r="R343" s="344"/>
      <c r="S343" s="344"/>
      <c r="T343" s="344" t="e">
        <f>#REF!</f>
        <v>#REF!</v>
      </c>
      <c r="U343" s="344"/>
      <c r="V343" s="344"/>
      <c r="W343" s="344" t="e">
        <f>#REF!</f>
        <v>#REF!</v>
      </c>
      <c r="X343" s="344"/>
      <c r="Y343" s="344"/>
      <c r="Z343" s="344" t="e">
        <f>#REF!</f>
        <v>#REF!</v>
      </c>
      <c r="AA343" s="344"/>
      <c r="AB343" s="344"/>
      <c r="AC343" s="344" t="e">
        <f>#REF!</f>
        <v>#REF!</v>
      </c>
      <c r="AD343" s="344"/>
      <c r="AE343" s="344"/>
      <c r="AF343" s="344" t="e">
        <f>#REF!</f>
        <v>#REF!</v>
      </c>
      <c r="AG343" s="344"/>
      <c r="AH343" s="344"/>
      <c r="AI343" s="344" t="e">
        <f>#REF!</f>
        <v>#REF!</v>
      </c>
      <c r="AJ343" s="344"/>
      <c r="AK343" s="344"/>
      <c r="AL343" s="344" t="e">
        <f>#REF!</f>
        <v>#REF!</v>
      </c>
      <c r="AM343" s="344"/>
      <c r="AN343" s="344"/>
      <c r="AO343" s="356" t="e">
        <f>#REF!</f>
        <v>#REF!</v>
      </c>
      <c r="AP343" s="356" t="e">
        <f>#REF!</f>
        <v>#REF!</v>
      </c>
      <c r="AQ343" s="356" t="e">
        <f>#REF!</f>
        <v>#REF!</v>
      </c>
      <c r="AR343" s="356" t="e">
        <f>#REF!</f>
        <v>#REF!</v>
      </c>
      <c r="AS343" s="356" t="e">
        <f>#REF!</f>
        <v>#REF!</v>
      </c>
      <c r="AT343" s="356" t="e">
        <f>#REF!</f>
        <v>#REF!</v>
      </c>
      <c r="AU343" s="319"/>
      <c r="AV343" s="319"/>
      <c r="AW343" s="308"/>
      <c r="AX343" s="319"/>
      <c r="AY343" s="308"/>
      <c r="AZ343" s="308"/>
      <c r="BA343" s="308"/>
      <c r="BB343" s="319"/>
      <c r="BC343" s="319"/>
    </row>
    <row r="344" spans="1:55" s="280" customFormat="1" ht="41.25" hidden="1" customHeight="1" x14ac:dyDescent="0.25">
      <c r="A344" s="356" t="e">
        <f>#REF!</f>
        <v>#REF!</v>
      </c>
      <c r="B344" s="357" t="e">
        <f>#REF!</f>
        <v>#REF!</v>
      </c>
      <c r="C344" s="356" t="e">
        <f>#REF!</f>
        <v>#REF!</v>
      </c>
      <c r="D344" s="344" t="e">
        <f>#REF!</f>
        <v>#REF!</v>
      </c>
      <c r="E344" s="344" t="e">
        <f>#REF!</f>
        <v>#REF!</v>
      </c>
      <c r="F344" s="344" t="e">
        <f>#REF!</f>
        <v>#REF!</v>
      </c>
      <c r="G344" s="344" t="e">
        <f>#REF!</f>
        <v>#REF!</v>
      </c>
      <c r="H344" s="344" t="e">
        <f>#REF!</f>
        <v>#REF!</v>
      </c>
      <c r="I344" s="344" t="e">
        <f>#REF!</f>
        <v>#REF!</v>
      </c>
      <c r="J344" s="344" t="e">
        <f>#REF!</f>
        <v>#REF!</v>
      </c>
      <c r="K344" s="344" t="e">
        <f>#REF!</f>
        <v>#REF!</v>
      </c>
      <c r="L344" s="344" t="e">
        <f>#REF!</f>
        <v>#REF!</v>
      </c>
      <c r="M344" s="344" t="e">
        <f>#REF!</f>
        <v>#REF!</v>
      </c>
      <c r="N344" s="344" t="e">
        <f>#REF!</f>
        <v>#REF!</v>
      </c>
      <c r="O344" s="344" t="e">
        <f>#REF!</f>
        <v>#REF!</v>
      </c>
      <c r="P344" s="344" t="e">
        <f>#REF!</f>
        <v>#REF!</v>
      </c>
      <c r="Q344" s="344" t="e">
        <f>#REF!</f>
        <v>#REF!</v>
      </c>
      <c r="R344" s="344"/>
      <c r="S344" s="344"/>
      <c r="T344" s="344" t="e">
        <f>#REF!</f>
        <v>#REF!</v>
      </c>
      <c r="U344" s="344"/>
      <c r="V344" s="344"/>
      <c r="W344" s="344" t="e">
        <f>#REF!</f>
        <v>#REF!</v>
      </c>
      <c r="X344" s="344"/>
      <c r="Y344" s="344"/>
      <c r="Z344" s="344" t="e">
        <f>#REF!</f>
        <v>#REF!</v>
      </c>
      <c r="AA344" s="344"/>
      <c r="AB344" s="344"/>
      <c r="AC344" s="344" t="e">
        <f>#REF!</f>
        <v>#REF!</v>
      </c>
      <c r="AD344" s="344"/>
      <c r="AE344" s="344"/>
      <c r="AF344" s="344" t="e">
        <f>#REF!</f>
        <v>#REF!</v>
      </c>
      <c r="AG344" s="344"/>
      <c r="AH344" s="344"/>
      <c r="AI344" s="344" t="e">
        <f>#REF!</f>
        <v>#REF!</v>
      </c>
      <c r="AJ344" s="344"/>
      <c r="AK344" s="344"/>
      <c r="AL344" s="344" t="e">
        <f>#REF!</f>
        <v>#REF!</v>
      </c>
      <c r="AM344" s="344"/>
      <c r="AN344" s="344"/>
      <c r="AO344" s="356" t="e">
        <f>#REF!</f>
        <v>#REF!</v>
      </c>
      <c r="AP344" s="356" t="e">
        <f>#REF!</f>
        <v>#REF!</v>
      </c>
      <c r="AQ344" s="356" t="e">
        <f>#REF!</f>
        <v>#REF!</v>
      </c>
      <c r="AR344" s="356" t="e">
        <f>#REF!</f>
        <v>#REF!</v>
      </c>
      <c r="AS344" s="356" t="e">
        <f>#REF!</f>
        <v>#REF!</v>
      </c>
      <c r="AT344" s="356" t="e">
        <f>#REF!</f>
        <v>#REF!</v>
      </c>
      <c r="AU344" s="356" t="e">
        <f>#REF!</f>
        <v>#REF!</v>
      </c>
      <c r="AV344" s="356"/>
      <c r="AW344" s="308"/>
      <c r="AX344" s="319"/>
      <c r="AY344" s="308"/>
      <c r="AZ344" s="308"/>
      <c r="BA344" s="308"/>
      <c r="BB344" s="319"/>
      <c r="BC344" s="319"/>
    </row>
    <row r="345" spans="1:55" s="280" customFormat="1" ht="36" hidden="1" customHeight="1" x14ac:dyDescent="0.25">
      <c r="A345" s="356" t="e">
        <f>#REF!</f>
        <v>#REF!</v>
      </c>
      <c r="B345" s="356" t="e">
        <f>#REF!</f>
        <v>#REF!</v>
      </c>
      <c r="C345" s="356" t="e">
        <f>#REF!</f>
        <v>#REF!</v>
      </c>
      <c r="D345" s="344" t="e">
        <f>#REF!</f>
        <v>#REF!</v>
      </c>
      <c r="E345" s="344" t="e">
        <f>#REF!</f>
        <v>#REF!</v>
      </c>
      <c r="F345" s="344" t="e">
        <f>#REF!</f>
        <v>#REF!</v>
      </c>
      <c r="G345" s="344" t="e">
        <f>#REF!</f>
        <v>#REF!</v>
      </c>
      <c r="H345" s="344" t="e">
        <f>#REF!</f>
        <v>#REF!</v>
      </c>
      <c r="I345" s="344" t="e">
        <f>#REF!</f>
        <v>#REF!</v>
      </c>
      <c r="J345" s="344" t="e">
        <f>#REF!</f>
        <v>#REF!</v>
      </c>
      <c r="K345" s="344" t="e">
        <f>#REF!</f>
        <v>#REF!</v>
      </c>
      <c r="L345" s="344" t="e">
        <f>#REF!</f>
        <v>#REF!</v>
      </c>
      <c r="M345" s="344" t="e">
        <f>#REF!</f>
        <v>#REF!</v>
      </c>
      <c r="N345" s="344" t="e">
        <f>#REF!</f>
        <v>#REF!</v>
      </c>
      <c r="O345" s="344" t="e">
        <f>#REF!</f>
        <v>#REF!</v>
      </c>
      <c r="P345" s="344" t="e">
        <f>#REF!</f>
        <v>#REF!</v>
      </c>
      <c r="Q345" s="344" t="e">
        <f>#REF!</f>
        <v>#REF!</v>
      </c>
      <c r="R345" s="344"/>
      <c r="S345" s="344"/>
      <c r="T345" s="344" t="e">
        <f>#REF!</f>
        <v>#REF!</v>
      </c>
      <c r="U345" s="344"/>
      <c r="V345" s="344"/>
      <c r="W345" s="344" t="e">
        <f>#REF!</f>
        <v>#REF!</v>
      </c>
      <c r="X345" s="344"/>
      <c r="Y345" s="344"/>
      <c r="Z345" s="344" t="e">
        <f>#REF!</f>
        <v>#REF!</v>
      </c>
      <c r="AA345" s="344"/>
      <c r="AB345" s="344"/>
      <c r="AC345" s="344" t="e">
        <f>#REF!</f>
        <v>#REF!</v>
      </c>
      <c r="AD345" s="344"/>
      <c r="AE345" s="344"/>
      <c r="AF345" s="344" t="e">
        <f>#REF!</f>
        <v>#REF!</v>
      </c>
      <c r="AG345" s="344"/>
      <c r="AH345" s="344"/>
      <c r="AI345" s="344" t="e">
        <f>#REF!</f>
        <v>#REF!</v>
      </c>
      <c r="AJ345" s="344"/>
      <c r="AK345" s="344"/>
      <c r="AL345" s="344" t="e">
        <f>#REF!</f>
        <v>#REF!</v>
      </c>
      <c r="AM345" s="344"/>
      <c r="AN345" s="344"/>
      <c r="AO345" s="356"/>
      <c r="AP345" s="356"/>
      <c r="AQ345" s="356"/>
      <c r="AR345" s="356"/>
      <c r="AS345" s="356"/>
      <c r="AT345" s="356"/>
      <c r="AU345" s="319"/>
      <c r="AV345" s="319"/>
      <c r="AW345" s="308"/>
      <c r="AX345" s="319"/>
      <c r="AY345" s="308"/>
      <c r="AZ345" s="308"/>
      <c r="BA345" s="308"/>
      <c r="BB345" s="319"/>
      <c r="BC345" s="319"/>
    </row>
    <row r="346" spans="1:55" s="280" customFormat="1" ht="36" hidden="1" customHeight="1" x14ac:dyDescent="0.25">
      <c r="A346" s="356" t="str">
        <f>A626</f>
        <v>IV</v>
      </c>
      <c r="B346" s="357" t="str">
        <f t="shared" ref="B346:AT346" si="197">B626</f>
        <v>DỰ ÁN 5: Phát triển giáo dục đào tạo nâng cao chất lượng nguồn nhân lực</v>
      </c>
      <c r="C346" s="356">
        <f t="shared" si="197"/>
        <v>0</v>
      </c>
      <c r="D346" s="344">
        <f t="shared" si="197"/>
        <v>21303</v>
      </c>
      <c r="E346" s="344">
        <f t="shared" si="197"/>
        <v>21303</v>
      </c>
      <c r="F346" s="344">
        <f t="shared" si="197"/>
        <v>0</v>
      </c>
      <c r="G346" s="344">
        <f t="shared" si="197"/>
        <v>0</v>
      </c>
      <c r="H346" s="344">
        <f t="shared" si="197"/>
        <v>21303</v>
      </c>
      <c r="I346" s="344">
        <f t="shared" si="197"/>
        <v>21303</v>
      </c>
      <c r="J346" s="344">
        <f t="shared" si="197"/>
        <v>0</v>
      </c>
      <c r="K346" s="344">
        <f t="shared" si="197"/>
        <v>21303</v>
      </c>
      <c r="L346" s="344">
        <f t="shared" si="197"/>
        <v>21303</v>
      </c>
      <c r="M346" s="344">
        <f t="shared" si="197"/>
        <v>0</v>
      </c>
      <c r="N346" s="344">
        <f t="shared" si="197"/>
        <v>0</v>
      </c>
      <c r="O346" s="344">
        <f t="shared" si="197"/>
        <v>0</v>
      </c>
      <c r="P346" s="344">
        <f t="shared" si="197"/>
        <v>0</v>
      </c>
      <c r="Q346" s="344">
        <f t="shared" si="197"/>
        <v>0</v>
      </c>
      <c r="R346" s="344"/>
      <c r="S346" s="344"/>
      <c r="T346" s="344">
        <f t="shared" si="197"/>
        <v>0</v>
      </c>
      <c r="U346" s="344"/>
      <c r="V346" s="344"/>
      <c r="W346" s="344">
        <f t="shared" si="197"/>
        <v>21303</v>
      </c>
      <c r="X346" s="344"/>
      <c r="Y346" s="344"/>
      <c r="Z346" s="344">
        <f t="shared" si="197"/>
        <v>0</v>
      </c>
      <c r="AA346" s="344"/>
      <c r="AB346" s="344"/>
      <c r="AC346" s="344">
        <f t="shared" si="197"/>
        <v>0</v>
      </c>
      <c r="AD346" s="344"/>
      <c r="AE346" s="344"/>
      <c r="AF346" s="344">
        <f t="shared" si="197"/>
        <v>0</v>
      </c>
      <c r="AG346" s="344"/>
      <c r="AH346" s="344"/>
      <c r="AI346" s="344">
        <f t="shared" si="197"/>
        <v>0</v>
      </c>
      <c r="AJ346" s="344"/>
      <c r="AK346" s="344"/>
      <c r="AL346" s="344">
        <f t="shared" si="197"/>
        <v>0</v>
      </c>
      <c r="AM346" s="344"/>
      <c r="AN346" s="344"/>
      <c r="AO346" s="356">
        <f t="shared" si="197"/>
        <v>0</v>
      </c>
      <c r="AP346" s="356">
        <f t="shared" si="197"/>
        <v>0</v>
      </c>
      <c r="AQ346" s="356">
        <f t="shared" si="197"/>
        <v>0</v>
      </c>
      <c r="AR346" s="356">
        <f t="shared" si="197"/>
        <v>0</v>
      </c>
      <c r="AS346" s="356">
        <f t="shared" si="197"/>
        <v>0</v>
      </c>
      <c r="AT346" s="356">
        <f t="shared" si="197"/>
        <v>0</v>
      </c>
      <c r="AU346" s="319"/>
      <c r="AV346" s="319"/>
      <c r="AW346" s="308"/>
      <c r="AX346" s="319"/>
      <c r="AY346" s="308"/>
      <c r="AZ346" s="308"/>
      <c r="BA346" s="308"/>
      <c r="BB346" s="319"/>
      <c r="BC346" s="319"/>
    </row>
    <row r="347" spans="1:55" s="280" customFormat="1" ht="36" hidden="1" customHeight="1" x14ac:dyDescent="0.25">
      <c r="A347" s="356" t="str">
        <f>A628</f>
        <v>a)</v>
      </c>
      <c r="B347" s="357" t="str">
        <f t="shared" ref="B347:AL347" si="198">B628</f>
        <v xml:space="preserve">Các xã, thôn thực hiện theo Quyết định số 652/QĐ-TTg ngày 28/5/2022 </v>
      </c>
      <c r="C347" s="356">
        <f t="shared" si="198"/>
        <v>0</v>
      </c>
      <c r="D347" s="344">
        <f t="shared" si="198"/>
        <v>0</v>
      </c>
      <c r="E347" s="344">
        <f t="shared" si="198"/>
        <v>0</v>
      </c>
      <c r="F347" s="344">
        <f t="shared" si="198"/>
        <v>0</v>
      </c>
      <c r="G347" s="344">
        <f t="shared" si="198"/>
        <v>0</v>
      </c>
      <c r="H347" s="344">
        <f t="shared" si="198"/>
        <v>0</v>
      </c>
      <c r="I347" s="344">
        <f t="shared" si="198"/>
        <v>0</v>
      </c>
      <c r="J347" s="344">
        <f t="shared" si="198"/>
        <v>0</v>
      </c>
      <c r="K347" s="344">
        <f t="shared" si="198"/>
        <v>0</v>
      </c>
      <c r="L347" s="344">
        <f t="shared" si="198"/>
        <v>0</v>
      </c>
      <c r="M347" s="344">
        <f t="shared" si="198"/>
        <v>0</v>
      </c>
      <c r="N347" s="344">
        <f t="shared" si="198"/>
        <v>0</v>
      </c>
      <c r="O347" s="344">
        <f t="shared" si="198"/>
        <v>0</v>
      </c>
      <c r="P347" s="344">
        <f t="shared" si="198"/>
        <v>0</v>
      </c>
      <c r="Q347" s="344">
        <f t="shared" si="198"/>
        <v>0</v>
      </c>
      <c r="R347" s="344"/>
      <c r="S347" s="344"/>
      <c r="T347" s="344">
        <f t="shared" si="198"/>
        <v>0</v>
      </c>
      <c r="U347" s="344"/>
      <c r="V347" s="344"/>
      <c r="W347" s="344">
        <f t="shared" si="198"/>
        <v>0</v>
      </c>
      <c r="X347" s="344"/>
      <c r="Y347" s="344"/>
      <c r="Z347" s="344">
        <f t="shared" si="198"/>
        <v>0</v>
      </c>
      <c r="AA347" s="344"/>
      <c r="AB347" s="344"/>
      <c r="AC347" s="344">
        <f t="shared" si="198"/>
        <v>0</v>
      </c>
      <c r="AD347" s="344"/>
      <c r="AE347" s="344"/>
      <c r="AF347" s="344">
        <f t="shared" si="198"/>
        <v>0</v>
      </c>
      <c r="AG347" s="344"/>
      <c r="AH347" s="344"/>
      <c r="AI347" s="344">
        <f t="shared" si="198"/>
        <v>0</v>
      </c>
      <c r="AJ347" s="344"/>
      <c r="AK347" s="344"/>
      <c r="AL347" s="344">
        <f t="shared" si="198"/>
        <v>0</v>
      </c>
      <c r="AM347" s="344"/>
      <c r="AN347" s="344"/>
      <c r="AO347" s="356"/>
      <c r="AP347" s="356"/>
      <c r="AQ347" s="356"/>
      <c r="AR347" s="356"/>
      <c r="AS347" s="356"/>
      <c r="AT347" s="356"/>
      <c r="AU347" s="319"/>
      <c r="AV347" s="319"/>
      <c r="AW347" s="308"/>
      <c r="AX347" s="319"/>
      <c r="AY347" s="308"/>
      <c r="AZ347" s="308"/>
      <c r="BA347" s="308"/>
      <c r="BB347" s="319"/>
      <c r="BC347" s="319"/>
    </row>
    <row r="348" spans="1:55" s="280" customFormat="1" ht="36" hidden="1" customHeight="1" x14ac:dyDescent="0.25">
      <c r="A348" s="356" t="str">
        <f>A629</f>
        <v>b)</v>
      </c>
      <c r="B348" s="357" t="str">
        <f t="shared" ref="B348:AL348" si="199">B629</f>
        <v>Các xã còn lại</v>
      </c>
      <c r="C348" s="356">
        <f t="shared" si="199"/>
        <v>0</v>
      </c>
      <c r="D348" s="344">
        <f t="shared" si="199"/>
        <v>21303</v>
      </c>
      <c r="E348" s="344">
        <f t="shared" si="199"/>
        <v>21303</v>
      </c>
      <c r="F348" s="344">
        <f t="shared" si="199"/>
        <v>0</v>
      </c>
      <c r="G348" s="344">
        <f t="shared" si="199"/>
        <v>0</v>
      </c>
      <c r="H348" s="344">
        <f t="shared" si="199"/>
        <v>21303</v>
      </c>
      <c r="I348" s="344">
        <f t="shared" si="199"/>
        <v>21303</v>
      </c>
      <c r="J348" s="344">
        <f t="shared" si="199"/>
        <v>0</v>
      </c>
      <c r="K348" s="344">
        <f t="shared" si="199"/>
        <v>21303</v>
      </c>
      <c r="L348" s="344">
        <f t="shared" si="199"/>
        <v>21303</v>
      </c>
      <c r="M348" s="344">
        <f t="shared" si="199"/>
        <v>0</v>
      </c>
      <c r="N348" s="344">
        <f t="shared" si="199"/>
        <v>0</v>
      </c>
      <c r="O348" s="344">
        <f t="shared" si="199"/>
        <v>0</v>
      </c>
      <c r="P348" s="344">
        <f t="shared" si="199"/>
        <v>0</v>
      </c>
      <c r="Q348" s="344">
        <f t="shared" si="199"/>
        <v>0</v>
      </c>
      <c r="R348" s="344"/>
      <c r="S348" s="344"/>
      <c r="T348" s="344">
        <f t="shared" si="199"/>
        <v>0</v>
      </c>
      <c r="U348" s="344"/>
      <c r="V348" s="344"/>
      <c r="W348" s="344">
        <f t="shared" si="199"/>
        <v>21303</v>
      </c>
      <c r="X348" s="344"/>
      <c r="Y348" s="344"/>
      <c r="Z348" s="344">
        <f t="shared" si="199"/>
        <v>0</v>
      </c>
      <c r="AA348" s="344"/>
      <c r="AB348" s="344"/>
      <c r="AC348" s="344">
        <f t="shared" si="199"/>
        <v>0</v>
      </c>
      <c r="AD348" s="344"/>
      <c r="AE348" s="344"/>
      <c r="AF348" s="344">
        <f t="shared" si="199"/>
        <v>0</v>
      </c>
      <c r="AG348" s="344"/>
      <c r="AH348" s="344"/>
      <c r="AI348" s="344">
        <f t="shared" si="199"/>
        <v>0</v>
      </c>
      <c r="AJ348" s="344"/>
      <c r="AK348" s="344"/>
      <c r="AL348" s="344">
        <f t="shared" si="199"/>
        <v>0</v>
      </c>
      <c r="AM348" s="344"/>
      <c r="AN348" s="344"/>
      <c r="AO348" s="356"/>
      <c r="AP348" s="356"/>
      <c r="AQ348" s="356"/>
      <c r="AR348" s="356"/>
      <c r="AS348" s="356"/>
      <c r="AT348" s="356"/>
      <c r="AU348" s="319"/>
      <c r="AV348" s="319"/>
      <c r="AW348" s="308"/>
      <c r="AX348" s="319"/>
      <c r="AY348" s="308"/>
      <c r="AZ348" s="308"/>
      <c r="BA348" s="308"/>
      <c r="BB348" s="319"/>
      <c r="BC348" s="319"/>
    </row>
    <row r="349" spans="1:55" s="280" customFormat="1" ht="44.25" hidden="1" customHeight="1" x14ac:dyDescent="0.25">
      <c r="A349" s="356" t="e">
        <f>#REF!</f>
        <v>#REF!</v>
      </c>
      <c r="B349" s="357" t="e">
        <f>#REF!</f>
        <v>#REF!</v>
      </c>
      <c r="C349" s="356" t="e">
        <f>#REF!</f>
        <v>#REF!</v>
      </c>
      <c r="D349" s="344" t="e">
        <f>#REF!</f>
        <v>#REF!</v>
      </c>
      <c r="E349" s="344" t="e">
        <f>#REF!</f>
        <v>#REF!</v>
      </c>
      <c r="F349" s="344" t="e">
        <f>#REF!</f>
        <v>#REF!</v>
      </c>
      <c r="G349" s="344" t="e">
        <f>#REF!</f>
        <v>#REF!</v>
      </c>
      <c r="H349" s="344" t="e">
        <f>#REF!</f>
        <v>#REF!</v>
      </c>
      <c r="I349" s="344" t="e">
        <f>#REF!</f>
        <v>#REF!</v>
      </c>
      <c r="J349" s="344" t="e">
        <f>#REF!</f>
        <v>#REF!</v>
      </c>
      <c r="K349" s="344" t="e">
        <f>#REF!</f>
        <v>#REF!</v>
      </c>
      <c r="L349" s="344" t="e">
        <f>#REF!</f>
        <v>#REF!</v>
      </c>
      <c r="M349" s="344" t="e">
        <f>#REF!</f>
        <v>#REF!</v>
      </c>
      <c r="N349" s="344" t="e">
        <f>#REF!</f>
        <v>#REF!</v>
      </c>
      <c r="O349" s="344" t="e">
        <f>#REF!</f>
        <v>#REF!</v>
      </c>
      <c r="P349" s="344" t="e">
        <f>#REF!</f>
        <v>#REF!</v>
      </c>
      <c r="Q349" s="344" t="e">
        <f>#REF!</f>
        <v>#REF!</v>
      </c>
      <c r="R349" s="344"/>
      <c r="S349" s="344"/>
      <c r="T349" s="344" t="e">
        <f>#REF!</f>
        <v>#REF!</v>
      </c>
      <c r="U349" s="344"/>
      <c r="V349" s="344"/>
      <c r="W349" s="344" t="e">
        <f>#REF!</f>
        <v>#REF!</v>
      </c>
      <c r="X349" s="344"/>
      <c r="Y349" s="344"/>
      <c r="Z349" s="344" t="e">
        <f>#REF!</f>
        <v>#REF!</v>
      </c>
      <c r="AA349" s="344"/>
      <c r="AB349" s="344"/>
      <c r="AC349" s="344" t="e">
        <f>#REF!</f>
        <v>#REF!</v>
      </c>
      <c r="AD349" s="344"/>
      <c r="AE349" s="344"/>
      <c r="AF349" s="344" t="e">
        <f>#REF!</f>
        <v>#REF!</v>
      </c>
      <c r="AG349" s="344"/>
      <c r="AH349" s="344"/>
      <c r="AI349" s="344" t="e">
        <f>#REF!</f>
        <v>#REF!</v>
      </c>
      <c r="AJ349" s="344"/>
      <c r="AK349" s="344"/>
      <c r="AL349" s="344" t="e">
        <f>#REF!</f>
        <v>#REF!</v>
      </c>
      <c r="AM349" s="344"/>
      <c r="AN349" s="344"/>
      <c r="AO349" s="356" t="e">
        <f>#REF!</f>
        <v>#REF!</v>
      </c>
      <c r="AP349" s="356" t="e">
        <f>#REF!</f>
        <v>#REF!</v>
      </c>
      <c r="AQ349" s="356" t="e">
        <f>#REF!</f>
        <v>#REF!</v>
      </c>
      <c r="AR349" s="356" t="e">
        <f>#REF!</f>
        <v>#REF!</v>
      </c>
      <c r="AS349" s="356" t="e">
        <f>#REF!</f>
        <v>#REF!</v>
      </c>
      <c r="AT349" s="356" t="e">
        <f>#REF!</f>
        <v>#REF!</v>
      </c>
      <c r="AU349" s="319"/>
      <c r="AV349" s="319"/>
      <c r="AW349" s="308"/>
      <c r="AX349" s="319"/>
      <c r="AY349" s="308"/>
      <c r="AZ349" s="308"/>
      <c r="BA349" s="308"/>
      <c r="BB349" s="319"/>
      <c r="BC349" s="319"/>
    </row>
    <row r="350" spans="1:55" s="280" customFormat="1" ht="36" hidden="1" customHeight="1" x14ac:dyDescent="0.25">
      <c r="A350" s="356" t="e">
        <f>#REF!</f>
        <v>#REF!</v>
      </c>
      <c r="B350" s="357" t="e">
        <f>#REF!</f>
        <v>#REF!</v>
      </c>
      <c r="C350" s="356" t="e">
        <f>#REF!</f>
        <v>#REF!</v>
      </c>
      <c r="D350" s="344" t="e">
        <f>#REF!</f>
        <v>#REF!</v>
      </c>
      <c r="E350" s="344" t="e">
        <f>#REF!</f>
        <v>#REF!</v>
      </c>
      <c r="F350" s="344" t="e">
        <f>#REF!</f>
        <v>#REF!</v>
      </c>
      <c r="G350" s="344" t="e">
        <f>#REF!</f>
        <v>#REF!</v>
      </c>
      <c r="H350" s="344" t="e">
        <f>#REF!</f>
        <v>#REF!</v>
      </c>
      <c r="I350" s="344" t="e">
        <f>#REF!</f>
        <v>#REF!</v>
      </c>
      <c r="J350" s="344" t="e">
        <f>#REF!</f>
        <v>#REF!</v>
      </c>
      <c r="K350" s="344" t="e">
        <f>#REF!</f>
        <v>#REF!</v>
      </c>
      <c r="L350" s="344" t="e">
        <f>#REF!</f>
        <v>#REF!</v>
      </c>
      <c r="M350" s="344" t="e">
        <f>#REF!</f>
        <v>#REF!</v>
      </c>
      <c r="N350" s="344" t="e">
        <f>#REF!</f>
        <v>#REF!</v>
      </c>
      <c r="O350" s="344" t="e">
        <f>#REF!</f>
        <v>#REF!</v>
      </c>
      <c r="P350" s="344" t="e">
        <f>#REF!</f>
        <v>#REF!</v>
      </c>
      <c r="Q350" s="344" t="e">
        <f>#REF!</f>
        <v>#REF!</v>
      </c>
      <c r="R350" s="344"/>
      <c r="S350" s="344"/>
      <c r="T350" s="344" t="e">
        <f>#REF!</f>
        <v>#REF!</v>
      </c>
      <c r="U350" s="344"/>
      <c r="V350" s="344"/>
      <c r="W350" s="344" t="e">
        <f>#REF!</f>
        <v>#REF!</v>
      </c>
      <c r="X350" s="344"/>
      <c r="Y350" s="344"/>
      <c r="Z350" s="344" t="e">
        <f>#REF!</f>
        <v>#REF!</v>
      </c>
      <c r="AA350" s="344"/>
      <c r="AB350" s="344"/>
      <c r="AC350" s="344" t="e">
        <f>#REF!</f>
        <v>#REF!</v>
      </c>
      <c r="AD350" s="344"/>
      <c r="AE350" s="344"/>
      <c r="AF350" s="344" t="e">
        <f>#REF!</f>
        <v>#REF!</v>
      </c>
      <c r="AG350" s="344"/>
      <c r="AH350" s="344"/>
      <c r="AI350" s="344" t="e">
        <f>#REF!</f>
        <v>#REF!</v>
      </c>
      <c r="AJ350" s="344"/>
      <c r="AK350" s="344"/>
      <c r="AL350" s="344" t="e">
        <f>#REF!</f>
        <v>#REF!</v>
      </c>
      <c r="AM350" s="344"/>
      <c r="AN350" s="344"/>
      <c r="AO350" s="356" t="e">
        <f>#REF!</f>
        <v>#REF!</v>
      </c>
      <c r="AP350" s="356" t="e">
        <f>#REF!</f>
        <v>#REF!</v>
      </c>
      <c r="AQ350" s="356" t="e">
        <f>#REF!</f>
        <v>#REF!</v>
      </c>
      <c r="AR350" s="356" t="e">
        <f>#REF!</f>
        <v>#REF!</v>
      </c>
      <c r="AS350" s="356" t="e">
        <f>#REF!</f>
        <v>#REF!</v>
      </c>
      <c r="AT350" s="356" t="e">
        <f>#REF!</f>
        <v>#REF!</v>
      </c>
      <c r="AU350" s="319"/>
      <c r="AV350" s="319"/>
      <c r="AW350" s="308"/>
      <c r="AX350" s="319"/>
      <c r="AY350" s="308"/>
      <c r="AZ350" s="308"/>
      <c r="BA350" s="308"/>
      <c r="BB350" s="319"/>
      <c r="BC350" s="319"/>
    </row>
    <row r="351" spans="1:55" s="280" customFormat="1" ht="36" hidden="1" customHeight="1" x14ac:dyDescent="0.25">
      <c r="A351" s="356" t="e">
        <f>#REF!</f>
        <v>#REF!</v>
      </c>
      <c r="B351" s="357" t="e">
        <f>#REF!</f>
        <v>#REF!</v>
      </c>
      <c r="C351" s="356" t="e">
        <f>#REF!</f>
        <v>#REF!</v>
      </c>
      <c r="D351" s="344" t="e">
        <f>#REF!</f>
        <v>#REF!</v>
      </c>
      <c r="E351" s="344" t="e">
        <f>#REF!</f>
        <v>#REF!</v>
      </c>
      <c r="F351" s="344" t="e">
        <f>#REF!</f>
        <v>#REF!</v>
      </c>
      <c r="G351" s="344" t="e">
        <f>#REF!</f>
        <v>#REF!</v>
      </c>
      <c r="H351" s="344" t="e">
        <f>#REF!</f>
        <v>#REF!</v>
      </c>
      <c r="I351" s="344" t="e">
        <f>#REF!</f>
        <v>#REF!</v>
      </c>
      <c r="J351" s="344" t="e">
        <f>#REF!</f>
        <v>#REF!</v>
      </c>
      <c r="K351" s="344" t="e">
        <f>#REF!</f>
        <v>#REF!</v>
      </c>
      <c r="L351" s="344" t="e">
        <f>#REF!</f>
        <v>#REF!</v>
      </c>
      <c r="M351" s="344" t="e">
        <f>#REF!</f>
        <v>#REF!</v>
      </c>
      <c r="N351" s="344" t="e">
        <f>#REF!</f>
        <v>#REF!</v>
      </c>
      <c r="O351" s="344" t="e">
        <f>#REF!</f>
        <v>#REF!</v>
      </c>
      <c r="P351" s="344" t="e">
        <f>#REF!</f>
        <v>#REF!</v>
      </c>
      <c r="Q351" s="344" t="e">
        <f>#REF!</f>
        <v>#REF!</v>
      </c>
      <c r="R351" s="344"/>
      <c r="S351" s="344"/>
      <c r="T351" s="344" t="e">
        <f>#REF!</f>
        <v>#REF!</v>
      </c>
      <c r="U351" s="344"/>
      <c r="V351" s="344"/>
      <c r="W351" s="344" t="e">
        <f>#REF!</f>
        <v>#REF!</v>
      </c>
      <c r="X351" s="344"/>
      <c r="Y351" s="344"/>
      <c r="Z351" s="344" t="e">
        <f>#REF!</f>
        <v>#REF!</v>
      </c>
      <c r="AA351" s="344"/>
      <c r="AB351" s="344"/>
      <c r="AC351" s="344" t="e">
        <f>#REF!</f>
        <v>#REF!</v>
      </c>
      <c r="AD351" s="344"/>
      <c r="AE351" s="344"/>
      <c r="AF351" s="344" t="e">
        <f>#REF!</f>
        <v>#REF!</v>
      </c>
      <c r="AG351" s="344"/>
      <c r="AH351" s="344"/>
      <c r="AI351" s="344" t="e">
        <f>#REF!</f>
        <v>#REF!</v>
      </c>
      <c r="AJ351" s="344"/>
      <c r="AK351" s="344"/>
      <c r="AL351" s="344" t="e">
        <f>#REF!</f>
        <v>#REF!</v>
      </c>
      <c r="AM351" s="344"/>
      <c r="AN351" s="344"/>
      <c r="AO351" s="356" t="e">
        <f>#REF!</f>
        <v>#REF!</v>
      </c>
      <c r="AP351" s="356" t="e">
        <f>#REF!</f>
        <v>#REF!</v>
      </c>
      <c r="AQ351" s="356" t="e">
        <f>#REF!</f>
        <v>#REF!</v>
      </c>
      <c r="AR351" s="356" t="e">
        <f>#REF!</f>
        <v>#REF!</v>
      </c>
      <c r="AS351" s="356" t="e">
        <f>#REF!</f>
        <v>#REF!</v>
      </c>
      <c r="AT351" s="356" t="e">
        <f>#REF!</f>
        <v>#REF!</v>
      </c>
      <c r="AU351" s="319"/>
      <c r="AV351" s="319"/>
      <c r="AW351" s="308"/>
      <c r="AX351" s="319"/>
      <c r="AY351" s="308"/>
      <c r="AZ351" s="308"/>
      <c r="BA351" s="308"/>
      <c r="BB351" s="319"/>
      <c r="BC351" s="319"/>
    </row>
    <row r="352" spans="1:55" s="280" customFormat="1" ht="36" hidden="1" customHeight="1" x14ac:dyDescent="0.25">
      <c r="A352" s="356" t="e">
        <f>#REF!</f>
        <v>#REF!</v>
      </c>
      <c r="B352" s="357" t="e">
        <f>#REF!</f>
        <v>#REF!</v>
      </c>
      <c r="C352" s="356" t="e">
        <f>#REF!</f>
        <v>#REF!</v>
      </c>
      <c r="D352" s="344" t="e">
        <f>#REF!</f>
        <v>#REF!</v>
      </c>
      <c r="E352" s="344" t="e">
        <f>#REF!</f>
        <v>#REF!</v>
      </c>
      <c r="F352" s="344" t="e">
        <f>#REF!</f>
        <v>#REF!</v>
      </c>
      <c r="G352" s="344" t="e">
        <f>#REF!</f>
        <v>#REF!</v>
      </c>
      <c r="H352" s="344" t="e">
        <f>#REF!</f>
        <v>#REF!</v>
      </c>
      <c r="I352" s="344" t="e">
        <f>#REF!</f>
        <v>#REF!</v>
      </c>
      <c r="J352" s="344" t="e">
        <f>#REF!</f>
        <v>#REF!</v>
      </c>
      <c r="K352" s="344" t="e">
        <f>#REF!</f>
        <v>#REF!</v>
      </c>
      <c r="L352" s="344" t="e">
        <f>#REF!</f>
        <v>#REF!</v>
      </c>
      <c r="M352" s="344" t="e">
        <f>#REF!</f>
        <v>#REF!</v>
      </c>
      <c r="N352" s="344" t="e">
        <f>#REF!</f>
        <v>#REF!</v>
      </c>
      <c r="O352" s="344" t="e">
        <f>#REF!</f>
        <v>#REF!</v>
      </c>
      <c r="P352" s="344" t="e">
        <f>#REF!</f>
        <v>#REF!</v>
      </c>
      <c r="Q352" s="344" t="e">
        <f>#REF!</f>
        <v>#REF!</v>
      </c>
      <c r="R352" s="344"/>
      <c r="S352" s="344"/>
      <c r="T352" s="344" t="e">
        <f>#REF!</f>
        <v>#REF!</v>
      </c>
      <c r="U352" s="344"/>
      <c r="V352" s="344"/>
      <c r="W352" s="344" t="e">
        <f>#REF!</f>
        <v>#REF!</v>
      </c>
      <c r="X352" s="344"/>
      <c r="Y352" s="344"/>
      <c r="Z352" s="344" t="e">
        <f>#REF!</f>
        <v>#REF!</v>
      </c>
      <c r="AA352" s="344"/>
      <c r="AB352" s="344"/>
      <c r="AC352" s="344" t="e">
        <f>#REF!</f>
        <v>#REF!</v>
      </c>
      <c r="AD352" s="344"/>
      <c r="AE352" s="344"/>
      <c r="AF352" s="344" t="e">
        <f>#REF!</f>
        <v>#REF!</v>
      </c>
      <c r="AG352" s="344"/>
      <c r="AH352" s="344"/>
      <c r="AI352" s="344" t="e">
        <f>#REF!</f>
        <v>#REF!</v>
      </c>
      <c r="AJ352" s="344"/>
      <c r="AK352" s="344"/>
      <c r="AL352" s="344" t="e">
        <f>#REF!</f>
        <v>#REF!</v>
      </c>
      <c r="AM352" s="344"/>
      <c r="AN352" s="344"/>
      <c r="AO352" s="356" t="e">
        <f>#REF!</f>
        <v>#REF!</v>
      </c>
      <c r="AP352" s="356" t="e">
        <f>#REF!</f>
        <v>#REF!</v>
      </c>
      <c r="AQ352" s="356" t="e">
        <f>#REF!</f>
        <v>#REF!</v>
      </c>
      <c r="AR352" s="356" t="e">
        <f>#REF!</f>
        <v>#REF!</v>
      </c>
      <c r="AS352" s="356" t="e">
        <f>#REF!</f>
        <v>#REF!</v>
      </c>
      <c r="AT352" s="356" t="e">
        <f>#REF!</f>
        <v>#REF!</v>
      </c>
      <c r="AU352" s="319"/>
      <c r="AV352" s="319"/>
      <c r="AW352" s="308"/>
      <c r="AX352" s="319"/>
      <c r="AY352" s="308"/>
      <c r="AZ352" s="308"/>
      <c r="BA352" s="308"/>
      <c r="BB352" s="319"/>
      <c r="BC352" s="319"/>
    </row>
    <row r="353" spans="1:55" s="279" customFormat="1" ht="21" hidden="1" customHeight="1" x14ac:dyDescent="0.25">
      <c r="A353" s="349" t="s">
        <v>884</v>
      </c>
      <c r="B353" s="317" t="str">
        <f>B634</f>
        <v>HUYỆN TỦA CHÙA</v>
      </c>
      <c r="C353" s="317">
        <f t="shared" ref="C353:AT353" si="200">C634</f>
        <v>0</v>
      </c>
      <c r="D353" s="350">
        <f t="shared" si="200"/>
        <v>61043</v>
      </c>
      <c r="E353" s="350">
        <f t="shared" si="200"/>
        <v>61043</v>
      </c>
      <c r="F353" s="350">
        <f t="shared" si="200"/>
        <v>0</v>
      </c>
      <c r="G353" s="350">
        <f t="shared" si="200"/>
        <v>0</v>
      </c>
      <c r="H353" s="350">
        <f t="shared" si="200"/>
        <v>61043</v>
      </c>
      <c r="I353" s="350">
        <f t="shared" si="200"/>
        <v>61043</v>
      </c>
      <c r="J353" s="350">
        <f t="shared" si="200"/>
        <v>0</v>
      </c>
      <c r="K353" s="350">
        <f t="shared" si="200"/>
        <v>61043</v>
      </c>
      <c r="L353" s="350">
        <f t="shared" si="200"/>
        <v>61043</v>
      </c>
      <c r="M353" s="350">
        <f t="shared" si="200"/>
        <v>0</v>
      </c>
      <c r="N353" s="350">
        <f t="shared" si="200"/>
        <v>0</v>
      </c>
      <c r="O353" s="350">
        <f t="shared" si="200"/>
        <v>0</v>
      </c>
      <c r="P353" s="350">
        <f t="shared" si="200"/>
        <v>0</v>
      </c>
      <c r="Q353" s="350">
        <f t="shared" si="200"/>
        <v>31495</v>
      </c>
      <c r="R353" s="350"/>
      <c r="S353" s="350"/>
      <c r="T353" s="350">
        <f t="shared" si="200"/>
        <v>0</v>
      </c>
      <c r="U353" s="350"/>
      <c r="V353" s="350"/>
      <c r="W353" s="350" t="e">
        <f t="shared" si="200"/>
        <v>#REF!</v>
      </c>
      <c r="X353" s="350"/>
      <c r="Y353" s="350"/>
      <c r="Z353" s="350" t="e">
        <f t="shared" si="200"/>
        <v>#REF!</v>
      </c>
      <c r="AA353" s="350"/>
      <c r="AB353" s="350"/>
      <c r="AC353" s="350" t="e">
        <f t="shared" si="200"/>
        <v>#REF!</v>
      </c>
      <c r="AD353" s="350"/>
      <c r="AE353" s="350"/>
      <c r="AF353" s="350" t="e">
        <f t="shared" si="200"/>
        <v>#REF!</v>
      </c>
      <c r="AG353" s="350"/>
      <c r="AH353" s="350"/>
      <c r="AI353" s="350" t="e">
        <f t="shared" si="200"/>
        <v>#REF!</v>
      </c>
      <c r="AJ353" s="350"/>
      <c r="AK353" s="350"/>
      <c r="AL353" s="350" t="e">
        <f t="shared" si="200"/>
        <v>#REF!</v>
      </c>
      <c r="AM353" s="350"/>
      <c r="AN353" s="350"/>
      <c r="AO353" s="350" t="e">
        <f t="shared" si="200"/>
        <v>#REF!</v>
      </c>
      <c r="AP353" s="350" t="e">
        <f t="shared" si="200"/>
        <v>#REF!</v>
      </c>
      <c r="AQ353" s="350" t="e">
        <f t="shared" si="200"/>
        <v>#REF!</v>
      </c>
      <c r="AR353" s="350" t="e">
        <f t="shared" si="200"/>
        <v>#REF!</v>
      </c>
      <c r="AS353" s="350" t="e">
        <f t="shared" si="200"/>
        <v>#REF!</v>
      </c>
      <c r="AT353" s="350" t="e">
        <f t="shared" si="200"/>
        <v>#REF!</v>
      </c>
      <c r="AU353" s="349"/>
      <c r="AV353" s="349"/>
      <c r="AW353" s="322"/>
      <c r="AX353" s="349"/>
      <c r="AY353" s="322"/>
      <c r="AZ353" s="322"/>
      <c r="BA353" s="322"/>
      <c r="BB353" s="349"/>
      <c r="BC353" s="349"/>
    </row>
    <row r="354" spans="1:55" s="279" customFormat="1" ht="39" hidden="1" customHeight="1" x14ac:dyDescent="0.25">
      <c r="A354" s="337" t="s">
        <v>79</v>
      </c>
      <c r="B354" s="347" t="s">
        <v>865</v>
      </c>
      <c r="C354" s="317"/>
      <c r="D354" s="350" t="e">
        <f>D365+D371+D375+D387+D393+D396</f>
        <v>#REF!</v>
      </c>
      <c r="E354" s="350" t="e">
        <f t="shared" ref="E354:M354" si="201">E365+E371+E375+E387+E393+E396</f>
        <v>#REF!</v>
      </c>
      <c r="F354" s="350" t="e">
        <f t="shared" si="201"/>
        <v>#REF!</v>
      </c>
      <c r="G354" s="350" t="e">
        <f t="shared" si="201"/>
        <v>#REF!</v>
      </c>
      <c r="H354" s="350" t="e">
        <f t="shared" si="201"/>
        <v>#REF!</v>
      </c>
      <c r="I354" s="350" t="e">
        <f t="shared" si="201"/>
        <v>#REF!</v>
      </c>
      <c r="J354" s="350" t="e">
        <f t="shared" si="201"/>
        <v>#REF!</v>
      </c>
      <c r="K354" s="350" t="e">
        <f t="shared" si="201"/>
        <v>#REF!</v>
      </c>
      <c r="L354" s="350" t="e">
        <f t="shared" si="201"/>
        <v>#REF!</v>
      </c>
      <c r="M354" s="350" t="e">
        <f t="shared" si="201"/>
        <v>#REF!</v>
      </c>
      <c r="N354" s="350" t="e">
        <f>N365+N371+N375+N387+N393+N396</f>
        <v>#REF!</v>
      </c>
      <c r="O354" s="350" t="e">
        <f t="shared" ref="O354:AL354" si="202">O365+O371+O375+O387+O393+O396</f>
        <v>#REF!</v>
      </c>
      <c r="P354" s="350" t="e">
        <f t="shared" si="202"/>
        <v>#REF!</v>
      </c>
      <c r="Q354" s="350" t="e">
        <f t="shared" si="202"/>
        <v>#REF!</v>
      </c>
      <c r="R354" s="350"/>
      <c r="S354" s="350"/>
      <c r="T354" s="350" t="e">
        <f t="shared" si="202"/>
        <v>#REF!</v>
      </c>
      <c r="U354" s="350"/>
      <c r="V354" s="350"/>
      <c r="W354" s="350" t="e">
        <f t="shared" si="202"/>
        <v>#REF!</v>
      </c>
      <c r="X354" s="350"/>
      <c r="Y354" s="350"/>
      <c r="Z354" s="350" t="e">
        <f t="shared" si="202"/>
        <v>#REF!</v>
      </c>
      <c r="AA354" s="350"/>
      <c r="AB354" s="350"/>
      <c r="AC354" s="350" t="e">
        <f t="shared" si="202"/>
        <v>#REF!</v>
      </c>
      <c r="AD354" s="350"/>
      <c r="AE354" s="350"/>
      <c r="AF354" s="350" t="e">
        <f t="shared" si="202"/>
        <v>#REF!</v>
      </c>
      <c r="AG354" s="350"/>
      <c r="AH354" s="350"/>
      <c r="AI354" s="350" t="e">
        <f t="shared" si="202"/>
        <v>#REF!</v>
      </c>
      <c r="AJ354" s="350"/>
      <c r="AK354" s="350"/>
      <c r="AL354" s="350" t="e">
        <f t="shared" si="202"/>
        <v>#REF!</v>
      </c>
      <c r="AM354" s="350"/>
      <c r="AN354" s="350"/>
      <c r="AO354" s="350"/>
      <c r="AP354" s="350"/>
      <c r="AQ354" s="350"/>
      <c r="AR354" s="350"/>
      <c r="AS354" s="350"/>
      <c r="AT354" s="350"/>
      <c r="AU354" s="349"/>
      <c r="AV354" s="349"/>
      <c r="AW354" s="322"/>
      <c r="AX354" s="349"/>
      <c r="AY354" s="322"/>
      <c r="AZ354" s="322"/>
      <c r="BA354" s="322"/>
      <c r="BB354" s="349"/>
      <c r="BC354" s="349"/>
    </row>
    <row r="355" spans="1:55" s="280" customFormat="1" ht="21" hidden="1" customHeight="1" x14ac:dyDescent="0.25">
      <c r="A355" s="330">
        <v>1</v>
      </c>
      <c r="B355" s="302" t="s">
        <v>600</v>
      </c>
      <c r="C355" s="302"/>
      <c r="D355" s="344" t="e">
        <f>D372+D376+D394</f>
        <v>#REF!</v>
      </c>
      <c r="E355" s="344" t="e">
        <f t="shared" ref="E355:M355" si="203">E372+E376+E394</f>
        <v>#REF!</v>
      </c>
      <c r="F355" s="344" t="e">
        <f t="shared" si="203"/>
        <v>#REF!</v>
      </c>
      <c r="G355" s="344" t="e">
        <f t="shared" si="203"/>
        <v>#REF!</v>
      </c>
      <c r="H355" s="344" t="e">
        <f t="shared" si="203"/>
        <v>#REF!</v>
      </c>
      <c r="I355" s="344" t="e">
        <f t="shared" si="203"/>
        <v>#REF!</v>
      </c>
      <c r="J355" s="344" t="e">
        <f t="shared" si="203"/>
        <v>#REF!</v>
      </c>
      <c r="K355" s="344" t="e">
        <f t="shared" si="203"/>
        <v>#REF!</v>
      </c>
      <c r="L355" s="344" t="e">
        <f t="shared" si="203"/>
        <v>#REF!</v>
      </c>
      <c r="M355" s="344" t="e">
        <f t="shared" si="203"/>
        <v>#REF!</v>
      </c>
      <c r="N355" s="344" t="e">
        <f>N372+N376+N394</f>
        <v>#REF!</v>
      </c>
      <c r="O355" s="344" t="e">
        <f t="shared" ref="O355:AL355" si="204">O372+O376+O394</f>
        <v>#REF!</v>
      </c>
      <c r="P355" s="344" t="e">
        <f t="shared" si="204"/>
        <v>#REF!</v>
      </c>
      <c r="Q355" s="344" t="e">
        <f t="shared" si="204"/>
        <v>#REF!</v>
      </c>
      <c r="R355" s="344"/>
      <c r="S355" s="344"/>
      <c r="T355" s="344" t="e">
        <f t="shared" si="204"/>
        <v>#REF!</v>
      </c>
      <c r="U355" s="344"/>
      <c r="V355" s="344"/>
      <c r="W355" s="344" t="e">
        <f t="shared" si="204"/>
        <v>#REF!</v>
      </c>
      <c r="X355" s="344"/>
      <c r="Y355" s="344"/>
      <c r="Z355" s="344" t="e">
        <f t="shared" si="204"/>
        <v>#REF!</v>
      </c>
      <c r="AA355" s="344"/>
      <c r="AB355" s="344"/>
      <c r="AC355" s="344" t="e">
        <f t="shared" si="204"/>
        <v>#REF!</v>
      </c>
      <c r="AD355" s="344"/>
      <c r="AE355" s="344"/>
      <c r="AF355" s="344" t="e">
        <f t="shared" si="204"/>
        <v>#REF!</v>
      </c>
      <c r="AG355" s="344"/>
      <c r="AH355" s="344"/>
      <c r="AI355" s="344" t="e">
        <f t="shared" si="204"/>
        <v>#REF!</v>
      </c>
      <c r="AJ355" s="344"/>
      <c r="AK355" s="344"/>
      <c r="AL355" s="344" t="e">
        <f t="shared" si="204"/>
        <v>#REF!</v>
      </c>
      <c r="AM355" s="344"/>
      <c r="AN355" s="344"/>
      <c r="AO355" s="344"/>
      <c r="AP355" s="344"/>
      <c r="AQ355" s="344"/>
      <c r="AR355" s="344"/>
      <c r="AS355" s="344"/>
      <c r="AT355" s="344"/>
      <c r="AU355" s="319"/>
      <c r="AV355" s="319"/>
      <c r="AW355" s="308"/>
      <c r="AX355" s="319"/>
      <c r="AY355" s="308"/>
      <c r="AZ355" s="308"/>
      <c r="BA355" s="308"/>
      <c r="BB355" s="319"/>
      <c r="BC355" s="319"/>
    </row>
    <row r="356" spans="1:55" s="280" customFormat="1" ht="21" hidden="1" customHeight="1" x14ac:dyDescent="0.25">
      <c r="A356" s="330">
        <v>2</v>
      </c>
      <c r="B356" s="302" t="s">
        <v>845</v>
      </c>
      <c r="C356" s="302"/>
      <c r="D356" s="344" t="e">
        <f>D377+D388+D400</f>
        <v>#REF!</v>
      </c>
      <c r="E356" s="344" t="e">
        <f t="shared" ref="E356:M356" si="205">E377+E388+E400</f>
        <v>#REF!</v>
      </c>
      <c r="F356" s="344" t="e">
        <f t="shared" si="205"/>
        <v>#REF!</v>
      </c>
      <c r="G356" s="344" t="e">
        <f t="shared" si="205"/>
        <v>#REF!</v>
      </c>
      <c r="H356" s="344" t="e">
        <f t="shared" si="205"/>
        <v>#REF!</v>
      </c>
      <c r="I356" s="344" t="e">
        <f t="shared" si="205"/>
        <v>#REF!</v>
      </c>
      <c r="J356" s="344" t="e">
        <f t="shared" si="205"/>
        <v>#REF!</v>
      </c>
      <c r="K356" s="344" t="e">
        <f t="shared" si="205"/>
        <v>#REF!</v>
      </c>
      <c r="L356" s="344" t="e">
        <f t="shared" si="205"/>
        <v>#REF!</v>
      </c>
      <c r="M356" s="344" t="e">
        <f t="shared" si="205"/>
        <v>#REF!</v>
      </c>
      <c r="N356" s="344" t="e">
        <f>N377+N388+N400</f>
        <v>#REF!</v>
      </c>
      <c r="O356" s="344" t="e">
        <f t="shared" ref="O356:AT356" si="206">O377+O388+O400</f>
        <v>#REF!</v>
      </c>
      <c r="P356" s="344" t="e">
        <f t="shared" si="206"/>
        <v>#REF!</v>
      </c>
      <c r="Q356" s="344" t="e">
        <f t="shared" si="206"/>
        <v>#REF!</v>
      </c>
      <c r="R356" s="344"/>
      <c r="S356" s="344"/>
      <c r="T356" s="344" t="e">
        <f t="shared" si="206"/>
        <v>#REF!</v>
      </c>
      <c r="U356" s="344"/>
      <c r="V356" s="344"/>
      <c r="W356" s="344" t="e">
        <f t="shared" si="206"/>
        <v>#REF!</v>
      </c>
      <c r="X356" s="344"/>
      <c r="Y356" s="344"/>
      <c r="Z356" s="344" t="e">
        <f t="shared" si="206"/>
        <v>#REF!</v>
      </c>
      <c r="AA356" s="344"/>
      <c r="AB356" s="344"/>
      <c r="AC356" s="344" t="e">
        <f t="shared" si="206"/>
        <v>#REF!</v>
      </c>
      <c r="AD356" s="344"/>
      <c r="AE356" s="344"/>
      <c r="AF356" s="344" t="e">
        <f t="shared" si="206"/>
        <v>#REF!</v>
      </c>
      <c r="AG356" s="344"/>
      <c r="AH356" s="344"/>
      <c r="AI356" s="344" t="e">
        <f t="shared" si="206"/>
        <v>#REF!</v>
      </c>
      <c r="AJ356" s="344"/>
      <c r="AK356" s="344"/>
      <c r="AL356" s="344" t="e">
        <f t="shared" si="206"/>
        <v>#REF!</v>
      </c>
      <c r="AM356" s="344"/>
      <c r="AN356" s="344"/>
      <c r="AO356" s="344" t="e">
        <f t="shared" si="206"/>
        <v>#REF!</v>
      </c>
      <c r="AP356" s="344" t="e">
        <f t="shared" si="206"/>
        <v>#REF!</v>
      </c>
      <c r="AQ356" s="344" t="e">
        <f t="shared" si="206"/>
        <v>#REF!</v>
      </c>
      <c r="AR356" s="344" t="e">
        <f t="shared" si="206"/>
        <v>#REF!</v>
      </c>
      <c r="AS356" s="344" t="e">
        <f t="shared" si="206"/>
        <v>#REF!</v>
      </c>
      <c r="AT356" s="344" t="e">
        <f t="shared" si="206"/>
        <v>#REF!</v>
      </c>
      <c r="AU356" s="319"/>
      <c r="AV356" s="319"/>
      <c r="AW356" s="308"/>
      <c r="AX356" s="319"/>
      <c r="AY356" s="308"/>
      <c r="AZ356" s="308"/>
      <c r="BA356" s="308"/>
      <c r="BB356" s="319"/>
      <c r="BC356" s="319"/>
    </row>
    <row r="357" spans="1:55" s="280" customFormat="1" ht="21" hidden="1" customHeight="1" x14ac:dyDescent="0.25">
      <c r="A357" s="330">
        <v>3</v>
      </c>
      <c r="B357" s="302" t="s">
        <v>595</v>
      </c>
      <c r="C357" s="302"/>
      <c r="D357" s="344" t="e">
        <f>D367+D378+D397</f>
        <v>#REF!</v>
      </c>
      <c r="E357" s="344" t="e">
        <f t="shared" ref="E357:M357" si="207">E367+E378+E397</f>
        <v>#REF!</v>
      </c>
      <c r="F357" s="344" t="e">
        <f t="shared" si="207"/>
        <v>#REF!</v>
      </c>
      <c r="G357" s="344" t="e">
        <f t="shared" si="207"/>
        <v>#REF!</v>
      </c>
      <c r="H357" s="344" t="e">
        <f t="shared" si="207"/>
        <v>#REF!</v>
      </c>
      <c r="I357" s="344" t="e">
        <f t="shared" si="207"/>
        <v>#REF!</v>
      </c>
      <c r="J357" s="344" t="e">
        <f t="shared" si="207"/>
        <v>#REF!</v>
      </c>
      <c r="K357" s="344" t="e">
        <f t="shared" si="207"/>
        <v>#REF!</v>
      </c>
      <c r="L357" s="344" t="e">
        <f t="shared" si="207"/>
        <v>#REF!</v>
      </c>
      <c r="M357" s="344" t="e">
        <f t="shared" si="207"/>
        <v>#REF!</v>
      </c>
      <c r="N357" s="344" t="e">
        <f>N367+N378+N397</f>
        <v>#REF!</v>
      </c>
      <c r="O357" s="344" t="e">
        <f t="shared" ref="O357:AT357" si="208">O367+O378+O397</f>
        <v>#REF!</v>
      </c>
      <c r="P357" s="344" t="e">
        <f t="shared" si="208"/>
        <v>#REF!</v>
      </c>
      <c r="Q357" s="344" t="e">
        <f t="shared" si="208"/>
        <v>#REF!</v>
      </c>
      <c r="R357" s="344"/>
      <c r="S357" s="344"/>
      <c r="T357" s="344" t="e">
        <f t="shared" si="208"/>
        <v>#REF!</v>
      </c>
      <c r="U357" s="344"/>
      <c r="V357" s="344"/>
      <c r="W357" s="344" t="e">
        <f t="shared" si="208"/>
        <v>#REF!</v>
      </c>
      <c r="X357" s="344"/>
      <c r="Y357" s="344"/>
      <c r="Z357" s="344" t="e">
        <f t="shared" si="208"/>
        <v>#REF!</v>
      </c>
      <c r="AA357" s="344"/>
      <c r="AB357" s="344"/>
      <c r="AC357" s="344" t="e">
        <f t="shared" si="208"/>
        <v>#REF!</v>
      </c>
      <c r="AD357" s="344"/>
      <c r="AE357" s="344"/>
      <c r="AF357" s="344" t="e">
        <f t="shared" si="208"/>
        <v>#REF!</v>
      </c>
      <c r="AG357" s="344"/>
      <c r="AH357" s="344"/>
      <c r="AI357" s="344" t="e">
        <f t="shared" si="208"/>
        <v>#REF!</v>
      </c>
      <c r="AJ357" s="344"/>
      <c r="AK357" s="344"/>
      <c r="AL357" s="344" t="e">
        <f t="shared" si="208"/>
        <v>#REF!</v>
      </c>
      <c r="AM357" s="344"/>
      <c r="AN357" s="344"/>
      <c r="AO357" s="344">
        <f t="shared" si="208"/>
        <v>0</v>
      </c>
      <c r="AP357" s="344">
        <f t="shared" si="208"/>
        <v>0</v>
      </c>
      <c r="AQ357" s="344">
        <f t="shared" si="208"/>
        <v>0</v>
      </c>
      <c r="AR357" s="344">
        <f t="shared" si="208"/>
        <v>0</v>
      </c>
      <c r="AS357" s="344">
        <f t="shared" si="208"/>
        <v>0</v>
      </c>
      <c r="AT357" s="344">
        <f t="shared" si="208"/>
        <v>0</v>
      </c>
      <c r="AU357" s="319"/>
      <c r="AV357" s="319"/>
      <c r="AW357" s="308"/>
      <c r="AX357" s="319"/>
      <c r="AY357" s="308"/>
      <c r="AZ357" s="308"/>
      <c r="BA357" s="308"/>
      <c r="BB357" s="319"/>
      <c r="BC357" s="319"/>
    </row>
    <row r="358" spans="1:55" s="280" customFormat="1" ht="21" hidden="1" customHeight="1" x14ac:dyDescent="0.25">
      <c r="A358" s="330">
        <v>4</v>
      </c>
      <c r="B358" s="302" t="s">
        <v>605</v>
      </c>
      <c r="C358" s="302"/>
      <c r="D358" s="344" t="e">
        <f>D379+D398</f>
        <v>#REF!</v>
      </c>
      <c r="E358" s="344" t="e">
        <f t="shared" ref="E358:M358" si="209">E379+E398</f>
        <v>#REF!</v>
      </c>
      <c r="F358" s="344" t="e">
        <f t="shared" si="209"/>
        <v>#REF!</v>
      </c>
      <c r="G358" s="344" t="e">
        <f t="shared" si="209"/>
        <v>#REF!</v>
      </c>
      <c r="H358" s="344" t="e">
        <f t="shared" si="209"/>
        <v>#REF!</v>
      </c>
      <c r="I358" s="344" t="e">
        <f t="shared" si="209"/>
        <v>#REF!</v>
      </c>
      <c r="J358" s="344" t="e">
        <f t="shared" si="209"/>
        <v>#REF!</v>
      </c>
      <c r="K358" s="344" t="e">
        <f t="shared" si="209"/>
        <v>#REF!</v>
      </c>
      <c r="L358" s="344" t="e">
        <f t="shared" si="209"/>
        <v>#REF!</v>
      </c>
      <c r="M358" s="344" t="e">
        <f t="shared" si="209"/>
        <v>#REF!</v>
      </c>
      <c r="N358" s="344" t="e">
        <f>N379+N398</f>
        <v>#REF!</v>
      </c>
      <c r="O358" s="344" t="e">
        <f t="shared" ref="O358:AL358" si="210">O379+O398</f>
        <v>#REF!</v>
      </c>
      <c r="P358" s="344" t="e">
        <f t="shared" si="210"/>
        <v>#REF!</v>
      </c>
      <c r="Q358" s="344" t="e">
        <f t="shared" si="210"/>
        <v>#REF!</v>
      </c>
      <c r="R358" s="344"/>
      <c r="S358" s="344"/>
      <c r="T358" s="344" t="e">
        <f t="shared" si="210"/>
        <v>#REF!</v>
      </c>
      <c r="U358" s="344"/>
      <c r="V358" s="344"/>
      <c r="W358" s="344" t="e">
        <f t="shared" si="210"/>
        <v>#REF!</v>
      </c>
      <c r="X358" s="344"/>
      <c r="Y358" s="344"/>
      <c r="Z358" s="344" t="e">
        <f t="shared" si="210"/>
        <v>#REF!</v>
      </c>
      <c r="AA358" s="344"/>
      <c r="AB358" s="344"/>
      <c r="AC358" s="344" t="e">
        <f t="shared" si="210"/>
        <v>#REF!</v>
      </c>
      <c r="AD358" s="344"/>
      <c r="AE358" s="344"/>
      <c r="AF358" s="344" t="e">
        <f t="shared" si="210"/>
        <v>#REF!</v>
      </c>
      <c r="AG358" s="344"/>
      <c r="AH358" s="344"/>
      <c r="AI358" s="344" t="e">
        <f t="shared" si="210"/>
        <v>#REF!</v>
      </c>
      <c r="AJ358" s="344"/>
      <c r="AK358" s="344"/>
      <c r="AL358" s="344" t="e">
        <f t="shared" si="210"/>
        <v>#REF!</v>
      </c>
      <c r="AM358" s="344"/>
      <c r="AN358" s="344"/>
      <c r="AO358" s="344"/>
      <c r="AP358" s="344"/>
      <c r="AQ358" s="344"/>
      <c r="AR358" s="344"/>
      <c r="AS358" s="344"/>
      <c r="AT358" s="344"/>
      <c r="AU358" s="319"/>
      <c r="AV358" s="319"/>
      <c r="AW358" s="308"/>
      <c r="AX358" s="319"/>
      <c r="AY358" s="308"/>
      <c r="AZ358" s="308"/>
      <c r="BA358" s="308"/>
      <c r="BB358" s="319"/>
      <c r="BC358" s="319"/>
    </row>
    <row r="359" spans="1:55" s="280" customFormat="1" ht="21" hidden="1" customHeight="1" x14ac:dyDescent="0.25">
      <c r="A359" s="330">
        <v>5</v>
      </c>
      <c r="B359" s="302" t="s">
        <v>612</v>
      </c>
      <c r="C359" s="302"/>
      <c r="D359" s="344" t="e">
        <f>D366+D380+D389+D399</f>
        <v>#REF!</v>
      </c>
      <c r="E359" s="344" t="e">
        <f t="shared" ref="E359:M359" si="211">E366+E380+E389+E399</f>
        <v>#REF!</v>
      </c>
      <c r="F359" s="344" t="e">
        <f t="shared" si="211"/>
        <v>#REF!</v>
      </c>
      <c r="G359" s="344" t="e">
        <f t="shared" si="211"/>
        <v>#REF!</v>
      </c>
      <c r="H359" s="344" t="e">
        <f t="shared" si="211"/>
        <v>#REF!</v>
      </c>
      <c r="I359" s="344" t="e">
        <f t="shared" si="211"/>
        <v>#REF!</v>
      </c>
      <c r="J359" s="344" t="e">
        <f t="shared" si="211"/>
        <v>#REF!</v>
      </c>
      <c r="K359" s="344" t="e">
        <f t="shared" si="211"/>
        <v>#REF!</v>
      </c>
      <c r="L359" s="344" t="e">
        <f t="shared" si="211"/>
        <v>#REF!</v>
      </c>
      <c r="M359" s="344" t="e">
        <f t="shared" si="211"/>
        <v>#REF!</v>
      </c>
      <c r="N359" s="344" t="e">
        <f>N366+N380+N389+N399</f>
        <v>#REF!</v>
      </c>
      <c r="O359" s="344" t="e">
        <f t="shared" ref="O359:AT359" si="212">O366+O380+O389+O399</f>
        <v>#REF!</v>
      </c>
      <c r="P359" s="344" t="e">
        <f t="shared" si="212"/>
        <v>#REF!</v>
      </c>
      <c r="Q359" s="344" t="e">
        <f t="shared" si="212"/>
        <v>#REF!</v>
      </c>
      <c r="R359" s="344"/>
      <c r="S359" s="344"/>
      <c r="T359" s="344" t="e">
        <f t="shared" si="212"/>
        <v>#REF!</v>
      </c>
      <c r="U359" s="344"/>
      <c r="V359" s="344"/>
      <c r="W359" s="344" t="e">
        <f t="shared" si="212"/>
        <v>#REF!</v>
      </c>
      <c r="X359" s="344"/>
      <c r="Y359" s="344"/>
      <c r="Z359" s="344" t="e">
        <f t="shared" si="212"/>
        <v>#REF!</v>
      </c>
      <c r="AA359" s="344"/>
      <c r="AB359" s="344"/>
      <c r="AC359" s="344" t="e">
        <f t="shared" si="212"/>
        <v>#REF!</v>
      </c>
      <c r="AD359" s="344"/>
      <c r="AE359" s="344"/>
      <c r="AF359" s="344" t="e">
        <f t="shared" si="212"/>
        <v>#REF!</v>
      </c>
      <c r="AG359" s="344"/>
      <c r="AH359" s="344"/>
      <c r="AI359" s="344" t="e">
        <f t="shared" si="212"/>
        <v>#REF!</v>
      </c>
      <c r="AJ359" s="344"/>
      <c r="AK359" s="344"/>
      <c r="AL359" s="344" t="e">
        <f t="shared" si="212"/>
        <v>#REF!</v>
      </c>
      <c r="AM359" s="344"/>
      <c r="AN359" s="344"/>
      <c r="AO359" s="344">
        <f t="shared" si="212"/>
        <v>0</v>
      </c>
      <c r="AP359" s="344">
        <f t="shared" si="212"/>
        <v>0</v>
      </c>
      <c r="AQ359" s="344">
        <f t="shared" si="212"/>
        <v>0</v>
      </c>
      <c r="AR359" s="344">
        <f t="shared" si="212"/>
        <v>0</v>
      </c>
      <c r="AS359" s="344">
        <f t="shared" si="212"/>
        <v>0</v>
      </c>
      <c r="AT359" s="344">
        <f t="shared" si="212"/>
        <v>0</v>
      </c>
      <c r="AU359" s="319"/>
      <c r="AV359" s="319"/>
      <c r="AW359" s="308"/>
      <c r="AX359" s="319"/>
      <c r="AY359" s="308"/>
      <c r="AZ359" s="308"/>
      <c r="BA359" s="308"/>
      <c r="BB359" s="319"/>
      <c r="BC359" s="319"/>
    </row>
    <row r="360" spans="1:55" s="279" customFormat="1" ht="21" hidden="1" customHeight="1" x14ac:dyDescent="0.25">
      <c r="A360" s="353" t="s">
        <v>93</v>
      </c>
      <c r="B360" s="347" t="s">
        <v>821</v>
      </c>
      <c r="C360" s="317"/>
      <c r="D360" s="350" t="e">
        <f>D368+D369+D381+D390+D401+D402</f>
        <v>#REF!</v>
      </c>
      <c r="E360" s="350" t="e">
        <f t="shared" ref="E360:M360" si="213">E368+E369+E381+E390+E401+E402</f>
        <v>#REF!</v>
      </c>
      <c r="F360" s="350" t="e">
        <f t="shared" si="213"/>
        <v>#REF!</v>
      </c>
      <c r="G360" s="350" t="e">
        <f t="shared" si="213"/>
        <v>#REF!</v>
      </c>
      <c r="H360" s="350" t="e">
        <f t="shared" si="213"/>
        <v>#REF!</v>
      </c>
      <c r="I360" s="350" t="e">
        <f t="shared" si="213"/>
        <v>#REF!</v>
      </c>
      <c r="J360" s="350" t="e">
        <f t="shared" si="213"/>
        <v>#REF!</v>
      </c>
      <c r="K360" s="350" t="e">
        <f t="shared" si="213"/>
        <v>#REF!</v>
      </c>
      <c r="L360" s="350" t="e">
        <f t="shared" si="213"/>
        <v>#REF!</v>
      </c>
      <c r="M360" s="350" t="e">
        <f t="shared" si="213"/>
        <v>#REF!</v>
      </c>
      <c r="N360" s="350" t="e">
        <f>N368+N369+N381+N390+N401+N402</f>
        <v>#REF!</v>
      </c>
      <c r="O360" s="350" t="e">
        <f t="shared" ref="O360:AI360" si="214">O368+O369+O381+O390+O401+O402</f>
        <v>#REF!</v>
      </c>
      <c r="P360" s="350" t="e">
        <f t="shared" si="214"/>
        <v>#REF!</v>
      </c>
      <c r="Q360" s="350" t="e">
        <f t="shared" si="214"/>
        <v>#REF!</v>
      </c>
      <c r="R360" s="350"/>
      <c r="S360" s="350"/>
      <c r="T360" s="350" t="e">
        <f t="shared" si="214"/>
        <v>#REF!</v>
      </c>
      <c r="U360" s="350"/>
      <c r="V360" s="350"/>
      <c r="W360" s="350" t="e">
        <f t="shared" si="214"/>
        <v>#REF!</v>
      </c>
      <c r="X360" s="350"/>
      <c r="Y360" s="350"/>
      <c r="Z360" s="350" t="e">
        <f t="shared" si="214"/>
        <v>#REF!</v>
      </c>
      <c r="AA360" s="350"/>
      <c r="AB360" s="350"/>
      <c r="AC360" s="350" t="e">
        <f t="shared" si="214"/>
        <v>#REF!</v>
      </c>
      <c r="AD360" s="350"/>
      <c r="AE360" s="350"/>
      <c r="AF360" s="350" t="e">
        <f t="shared" si="214"/>
        <v>#REF!</v>
      </c>
      <c r="AG360" s="350"/>
      <c r="AH360" s="350"/>
      <c r="AI360" s="350" t="e">
        <f t="shared" si="214"/>
        <v>#REF!</v>
      </c>
      <c r="AJ360" s="350"/>
      <c r="AK360" s="350"/>
      <c r="AL360" s="350"/>
      <c r="AM360" s="350"/>
      <c r="AN360" s="350"/>
      <c r="AO360" s="350"/>
      <c r="AP360" s="350"/>
      <c r="AQ360" s="350"/>
      <c r="AR360" s="350"/>
      <c r="AS360" s="350"/>
      <c r="AT360" s="350"/>
      <c r="AU360" s="349"/>
      <c r="AV360" s="349"/>
      <c r="AW360" s="322"/>
      <c r="AX360" s="349"/>
      <c r="AY360" s="322"/>
      <c r="AZ360" s="322"/>
      <c r="BA360" s="322"/>
      <c r="BB360" s="349"/>
      <c r="BC360" s="349"/>
    </row>
    <row r="361" spans="1:55" s="279" customFormat="1" ht="40.5" hidden="1" customHeight="1" x14ac:dyDescent="0.25">
      <c r="A361" s="353" t="s">
        <v>866</v>
      </c>
      <c r="B361" s="347" t="s">
        <v>844</v>
      </c>
      <c r="C361" s="317"/>
      <c r="D361" s="350" t="e">
        <f>D383</f>
        <v>#REF!</v>
      </c>
      <c r="E361" s="350" t="e">
        <f t="shared" ref="E361:M361" si="215">E383</f>
        <v>#REF!</v>
      </c>
      <c r="F361" s="350" t="e">
        <f t="shared" si="215"/>
        <v>#REF!</v>
      </c>
      <c r="G361" s="350" t="e">
        <f t="shared" si="215"/>
        <v>#REF!</v>
      </c>
      <c r="H361" s="350" t="e">
        <f t="shared" si="215"/>
        <v>#REF!</v>
      </c>
      <c r="I361" s="350" t="e">
        <f t="shared" si="215"/>
        <v>#REF!</v>
      </c>
      <c r="J361" s="350" t="e">
        <f t="shared" si="215"/>
        <v>#REF!</v>
      </c>
      <c r="K361" s="350" t="e">
        <f t="shared" si="215"/>
        <v>#REF!</v>
      </c>
      <c r="L361" s="350" t="e">
        <f t="shared" si="215"/>
        <v>#REF!</v>
      </c>
      <c r="M361" s="350" t="e">
        <f t="shared" si="215"/>
        <v>#REF!</v>
      </c>
      <c r="N361" s="350" t="e">
        <f>N383</f>
        <v>#REF!</v>
      </c>
      <c r="O361" s="350" t="e">
        <f t="shared" ref="O361:AL361" si="216">O383</f>
        <v>#REF!</v>
      </c>
      <c r="P361" s="350" t="e">
        <f t="shared" si="216"/>
        <v>#REF!</v>
      </c>
      <c r="Q361" s="350" t="e">
        <f t="shared" si="216"/>
        <v>#REF!</v>
      </c>
      <c r="R361" s="350"/>
      <c r="S361" s="350"/>
      <c r="T361" s="350" t="e">
        <f t="shared" si="216"/>
        <v>#REF!</v>
      </c>
      <c r="U361" s="350"/>
      <c r="V361" s="350"/>
      <c r="W361" s="350" t="e">
        <f t="shared" si="216"/>
        <v>#REF!</v>
      </c>
      <c r="X361" s="350"/>
      <c r="Y361" s="350"/>
      <c r="Z361" s="350" t="e">
        <f t="shared" si="216"/>
        <v>#REF!</v>
      </c>
      <c r="AA361" s="350"/>
      <c r="AB361" s="350"/>
      <c r="AC361" s="350" t="e">
        <f t="shared" si="216"/>
        <v>#REF!</v>
      </c>
      <c r="AD361" s="350"/>
      <c r="AE361" s="350"/>
      <c r="AF361" s="350" t="e">
        <f t="shared" si="216"/>
        <v>#REF!</v>
      </c>
      <c r="AG361" s="350"/>
      <c r="AH361" s="350"/>
      <c r="AI361" s="350" t="e">
        <f t="shared" si="216"/>
        <v>#REF!</v>
      </c>
      <c r="AJ361" s="350"/>
      <c r="AK361" s="350"/>
      <c r="AL361" s="350" t="e">
        <f t="shared" si="216"/>
        <v>#REF!</v>
      </c>
      <c r="AM361" s="350"/>
      <c r="AN361" s="350"/>
      <c r="AO361" s="350"/>
      <c r="AP361" s="350"/>
      <c r="AQ361" s="350"/>
      <c r="AR361" s="350"/>
      <c r="AS361" s="350"/>
      <c r="AT361" s="350"/>
      <c r="AU361" s="349"/>
      <c r="AV361" s="349"/>
      <c r="AW361" s="322"/>
      <c r="AX361" s="349"/>
      <c r="AY361" s="322"/>
      <c r="AZ361" s="322"/>
      <c r="BA361" s="322"/>
      <c r="BB361" s="349"/>
      <c r="BC361" s="349"/>
    </row>
    <row r="362" spans="1:55" s="280" customFormat="1" ht="26.25" hidden="1" customHeight="1" x14ac:dyDescent="0.25">
      <c r="A362" s="330">
        <v>1</v>
      </c>
      <c r="B362" s="352" t="e">
        <f>B384</f>
        <v>#REF!</v>
      </c>
      <c r="C362" s="352" t="e">
        <f t="shared" ref="C362:AT362" si="217">C384</f>
        <v>#REF!</v>
      </c>
      <c r="D362" s="301" t="e">
        <f t="shared" si="217"/>
        <v>#REF!</v>
      </c>
      <c r="E362" s="301" t="e">
        <f t="shared" si="217"/>
        <v>#REF!</v>
      </c>
      <c r="F362" s="301" t="e">
        <f t="shared" si="217"/>
        <v>#REF!</v>
      </c>
      <c r="G362" s="301" t="e">
        <f t="shared" si="217"/>
        <v>#REF!</v>
      </c>
      <c r="H362" s="301" t="e">
        <f t="shared" si="217"/>
        <v>#REF!</v>
      </c>
      <c r="I362" s="301" t="e">
        <f t="shared" si="217"/>
        <v>#REF!</v>
      </c>
      <c r="J362" s="301" t="e">
        <f t="shared" si="217"/>
        <v>#REF!</v>
      </c>
      <c r="K362" s="301" t="e">
        <f t="shared" si="217"/>
        <v>#REF!</v>
      </c>
      <c r="L362" s="301" t="e">
        <f t="shared" si="217"/>
        <v>#REF!</v>
      </c>
      <c r="M362" s="301" t="e">
        <f t="shared" si="217"/>
        <v>#REF!</v>
      </c>
      <c r="N362" s="301" t="e">
        <f t="shared" si="217"/>
        <v>#REF!</v>
      </c>
      <c r="O362" s="301" t="e">
        <f t="shared" si="217"/>
        <v>#REF!</v>
      </c>
      <c r="P362" s="301" t="e">
        <f t="shared" si="217"/>
        <v>#REF!</v>
      </c>
      <c r="Q362" s="301" t="e">
        <f t="shared" si="217"/>
        <v>#REF!</v>
      </c>
      <c r="R362" s="301"/>
      <c r="S362" s="301"/>
      <c r="T362" s="301" t="e">
        <f t="shared" si="217"/>
        <v>#REF!</v>
      </c>
      <c r="U362" s="301"/>
      <c r="V362" s="301"/>
      <c r="W362" s="301" t="e">
        <f t="shared" si="217"/>
        <v>#REF!</v>
      </c>
      <c r="X362" s="301"/>
      <c r="Y362" s="301"/>
      <c r="Z362" s="301" t="e">
        <f t="shared" si="217"/>
        <v>#REF!</v>
      </c>
      <c r="AA362" s="301"/>
      <c r="AB362" s="301"/>
      <c r="AC362" s="301" t="e">
        <f t="shared" si="217"/>
        <v>#REF!</v>
      </c>
      <c r="AD362" s="301"/>
      <c r="AE362" s="301"/>
      <c r="AF362" s="301" t="e">
        <f t="shared" si="217"/>
        <v>#REF!</v>
      </c>
      <c r="AG362" s="301"/>
      <c r="AH362" s="301"/>
      <c r="AI362" s="301" t="e">
        <f t="shared" si="217"/>
        <v>#REF!</v>
      </c>
      <c r="AJ362" s="301"/>
      <c r="AK362" s="301"/>
      <c r="AL362" s="301" t="e">
        <f t="shared" si="217"/>
        <v>#REF!</v>
      </c>
      <c r="AM362" s="301"/>
      <c r="AN362" s="301"/>
      <c r="AO362" s="352">
        <f t="shared" si="217"/>
        <v>0</v>
      </c>
      <c r="AP362" s="352">
        <f t="shared" si="217"/>
        <v>0</v>
      </c>
      <c r="AQ362" s="352">
        <f t="shared" si="217"/>
        <v>0</v>
      </c>
      <c r="AR362" s="352">
        <f t="shared" si="217"/>
        <v>0</v>
      </c>
      <c r="AS362" s="352">
        <f t="shared" si="217"/>
        <v>0</v>
      </c>
      <c r="AT362" s="352">
        <f t="shared" si="217"/>
        <v>0</v>
      </c>
      <c r="AU362" s="319"/>
      <c r="AV362" s="319"/>
      <c r="AW362" s="308"/>
      <c r="AX362" s="319"/>
      <c r="AY362" s="308"/>
      <c r="AZ362" s="308"/>
      <c r="BA362" s="308"/>
      <c r="BB362" s="319"/>
      <c r="BC362" s="319"/>
    </row>
    <row r="363" spans="1:55" s="279" customFormat="1" ht="33.75" hidden="1" customHeight="1" x14ac:dyDescent="0.25">
      <c r="A363" s="353" t="s">
        <v>248</v>
      </c>
      <c r="B363" s="347" t="s">
        <v>825</v>
      </c>
      <c r="C363" s="317"/>
      <c r="D363" s="350" t="e">
        <f>D385</f>
        <v>#REF!</v>
      </c>
      <c r="E363" s="350" t="e">
        <f t="shared" ref="E363:M363" si="218">E385</f>
        <v>#REF!</v>
      </c>
      <c r="F363" s="350" t="e">
        <f t="shared" si="218"/>
        <v>#REF!</v>
      </c>
      <c r="G363" s="350" t="e">
        <f t="shared" si="218"/>
        <v>#REF!</v>
      </c>
      <c r="H363" s="350" t="e">
        <f t="shared" si="218"/>
        <v>#REF!</v>
      </c>
      <c r="I363" s="350" t="e">
        <f t="shared" si="218"/>
        <v>#REF!</v>
      </c>
      <c r="J363" s="350" t="e">
        <f t="shared" si="218"/>
        <v>#REF!</v>
      </c>
      <c r="K363" s="350" t="e">
        <f t="shared" si="218"/>
        <v>#REF!</v>
      </c>
      <c r="L363" s="350" t="e">
        <f t="shared" si="218"/>
        <v>#REF!</v>
      </c>
      <c r="M363" s="350" t="e">
        <f t="shared" si="218"/>
        <v>#REF!</v>
      </c>
      <c r="N363" s="350" t="e">
        <f>N385</f>
        <v>#REF!</v>
      </c>
      <c r="O363" s="350" t="e">
        <f t="shared" ref="O363:AL363" si="219">O385</f>
        <v>#REF!</v>
      </c>
      <c r="P363" s="350" t="e">
        <f t="shared" si="219"/>
        <v>#REF!</v>
      </c>
      <c r="Q363" s="350" t="e">
        <f t="shared" si="219"/>
        <v>#REF!</v>
      </c>
      <c r="R363" s="350"/>
      <c r="S363" s="350"/>
      <c r="T363" s="350" t="e">
        <f t="shared" si="219"/>
        <v>#REF!</v>
      </c>
      <c r="U363" s="350"/>
      <c r="V363" s="350"/>
      <c r="W363" s="350" t="e">
        <f t="shared" si="219"/>
        <v>#REF!</v>
      </c>
      <c r="X363" s="350"/>
      <c r="Y363" s="350"/>
      <c r="Z363" s="350" t="e">
        <f t="shared" si="219"/>
        <v>#REF!</v>
      </c>
      <c r="AA363" s="350"/>
      <c r="AB363" s="350"/>
      <c r="AC363" s="350" t="e">
        <f t="shared" si="219"/>
        <v>#REF!</v>
      </c>
      <c r="AD363" s="350"/>
      <c r="AE363" s="350"/>
      <c r="AF363" s="350" t="e">
        <f t="shared" si="219"/>
        <v>#REF!</v>
      </c>
      <c r="AG363" s="350"/>
      <c r="AH363" s="350"/>
      <c r="AI363" s="350" t="e">
        <f t="shared" si="219"/>
        <v>#REF!</v>
      </c>
      <c r="AJ363" s="350"/>
      <c r="AK363" s="350"/>
      <c r="AL363" s="350" t="e">
        <f t="shared" si="219"/>
        <v>#REF!</v>
      </c>
      <c r="AM363" s="350"/>
      <c r="AN363" s="350"/>
      <c r="AO363" s="350"/>
      <c r="AP363" s="350"/>
      <c r="AQ363" s="350"/>
      <c r="AR363" s="350"/>
      <c r="AS363" s="350"/>
      <c r="AT363" s="350"/>
      <c r="AU363" s="349"/>
      <c r="AV363" s="349"/>
      <c r="AW363" s="322"/>
      <c r="AX363" s="349"/>
      <c r="AY363" s="322"/>
      <c r="AZ363" s="322"/>
      <c r="BA363" s="322"/>
      <c r="BB363" s="349"/>
      <c r="BC363" s="349"/>
    </row>
    <row r="364" spans="1:55" s="280" customFormat="1" ht="33" hidden="1" customHeight="1" x14ac:dyDescent="0.25">
      <c r="A364" s="356" t="e">
        <f>#REF!</f>
        <v>#REF!</v>
      </c>
      <c r="B364" s="357" t="e">
        <f>#REF!</f>
        <v>#REF!</v>
      </c>
      <c r="C364" s="356" t="e">
        <f>#REF!</f>
        <v>#REF!</v>
      </c>
      <c r="D364" s="344" t="e">
        <f>#REF!</f>
        <v>#REF!</v>
      </c>
      <c r="E364" s="344" t="e">
        <f>#REF!</f>
        <v>#REF!</v>
      </c>
      <c r="F364" s="344" t="e">
        <f>#REF!</f>
        <v>#REF!</v>
      </c>
      <c r="G364" s="344" t="e">
        <f>#REF!</f>
        <v>#REF!</v>
      </c>
      <c r="H364" s="344" t="e">
        <f>#REF!</f>
        <v>#REF!</v>
      </c>
      <c r="I364" s="344" t="e">
        <f>#REF!</f>
        <v>#REF!</v>
      </c>
      <c r="J364" s="344" t="e">
        <f>#REF!</f>
        <v>#REF!</v>
      </c>
      <c r="K364" s="344" t="e">
        <f>#REF!</f>
        <v>#REF!</v>
      </c>
      <c r="L364" s="344" t="e">
        <f>#REF!</f>
        <v>#REF!</v>
      </c>
      <c r="M364" s="344" t="e">
        <f>#REF!</f>
        <v>#REF!</v>
      </c>
      <c r="N364" s="344" t="e">
        <f>#REF!</f>
        <v>#REF!</v>
      </c>
      <c r="O364" s="344" t="e">
        <f>#REF!</f>
        <v>#REF!</v>
      </c>
      <c r="P364" s="344" t="e">
        <f>#REF!</f>
        <v>#REF!</v>
      </c>
      <c r="Q364" s="344" t="e">
        <f>#REF!</f>
        <v>#REF!</v>
      </c>
      <c r="R364" s="344"/>
      <c r="S364" s="344"/>
      <c r="T364" s="344" t="e">
        <f>#REF!</f>
        <v>#REF!</v>
      </c>
      <c r="U364" s="344"/>
      <c r="V364" s="344"/>
      <c r="W364" s="344" t="e">
        <f>#REF!</f>
        <v>#REF!</v>
      </c>
      <c r="X364" s="344"/>
      <c r="Y364" s="344"/>
      <c r="Z364" s="344" t="e">
        <f>#REF!</f>
        <v>#REF!</v>
      </c>
      <c r="AA364" s="344"/>
      <c r="AB364" s="344"/>
      <c r="AC364" s="344" t="e">
        <f>#REF!</f>
        <v>#REF!</v>
      </c>
      <c r="AD364" s="344"/>
      <c r="AE364" s="344"/>
      <c r="AF364" s="344" t="e">
        <f>#REF!</f>
        <v>#REF!</v>
      </c>
      <c r="AG364" s="344"/>
      <c r="AH364" s="344"/>
      <c r="AI364" s="344" t="e">
        <f>#REF!</f>
        <v>#REF!</v>
      </c>
      <c r="AJ364" s="344"/>
      <c r="AK364" s="344"/>
      <c r="AL364" s="344" t="e">
        <f>#REF!</f>
        <v>#REF!</v>
      </c>
      <c r="AM364" s="344"/>
      <c r="AN364" s="344"/>
      <c r="AO364" s="356" t="e">
        <f>#REF!</f>
        <v>#REF!</v>
      </c>
      <c r="AP364" s="356" t="e">
        <f>#REF!</f>
        <v>#REF!</v>
      </c>
      <c r="AQ364" s="356" t="e">
        <f>#REF!</f>
        <v>#REF!</v>
      </c>
      <c r="AR364" s="356" t="e">
        <f>#REF!</f>
        <v>#REF!</v>
      </c>
      <c r="AS364" s="356" t="e">
        <f>#REF!</f>
        <v>#REF!</v>
      </c>
      <c r="AT364" s="356" t="e">
        <f>#REF!</f>
        <v>#REF!</v>
      </c>
      <c r="AU364" s="319"/>
      <c r="AV364" s="319"/>
      <c r="AW364" s="308"/>
      <c r="AX364" s="319"/>
      <c r="AY364" s="308"/>
      <c r="AZ364" s="308"/>
      <c r="BA364" s="308"/>
      <c r="BB364" s="319"/>
      <c r="BC364" s="319"/>
    </row>
    <row r="365" spans="1:55" s="280" customFormat="1" ht="36" hidden="1" customHeight="1" x14ac:dyDescent="0.25">
      <c r="A365" s="356" t="e">
        <f>#REF!</f>
        <v>#REF!</v>
      </c>
      <c r="B365" s="357" t="e">
        <f>#REF!</f>
        <v>#REF!</v>
      </c>
      <c r="C365" s="356" t="e">
        <f>#REF!</f>
        <v>#REF!</v>
      </c>
      <c r="D365" s="344" t="e">
        <f>#REF!</f>
        <v>#REF!</v>
      </c>
      <c r="E365" s="344" t="e">
        <f>#REF!</f>
        <v>#REF!</v>
      </c>
      <c r="F365" s="344" t="e">
        <f>#REF!</f>
        <v>#REF!</v>
      </c>
      <c r="G365" s="344" t="e">
        <f>#REF!</f>
        <v>#REF!</v>
      </c>
      <c r="H365" s="344" t="e">
        <f>#REF!</f>
        <v>#REF!</v>
      </c>
      <c r="I365" s="344" t="e">
        <f>#REF!</f>
        <v>#REF!</v>
      </c>
      <c r="J365" s="344" t="e">
        <f>#REF!</f>
        <v>#REF!</v>
      </c>
      <c r="K365" s="344" t="e">
        <f>#REF!</f>
        <v>#REF!</v>
      </c>
      <c r="L365" s="344" t="e">
        <f>#REF!</f>
        <v>#REF!</v>
      </c>
      <c r="M365" s="344" t="e">
        <f>#REF!</f>
        <v>#REF!</v>
      </c>
      <c r="N365" s="344" t="e">
        <f>#REF!</f>
        <v>#REF!</v>
      </c>
      <c r="O365" s="344" t="e">
        <f>#REF!</f>
        <v>#REF!</v>
      </c>
      <c r="P365" s="344" t="e">
        <f>#REF!</f>
        <v>#REF!</v>
      </c>
      <c r="Q365" s="344" t="e">
        <f>#REF!</f>
        <v>#REF!</v>
      </c>
      <c r="R365" s="344"/>
      <c r="S365" s="344"/>
      <c r="T365" s="344" t="e">
        <f>#REF!</f>
        <v>#REF!</v>
      </c>
      <c r="U365" s="344"/>
      <c r="V365" s="344"/>
      <c r="W365" s="344" t="e">
        <f>#REF!</f>
        <v>#REF!</v>
      </c>
      <c r="X365" s="344"/>
      <c r="Y365" s="344"/>
      <c r="Z365" s="344" t="e">
        <f>#REF!</f>
        <v>#REF!</v>
      </c>
      <c r="AA365" s="344"/>
      <c r="AB365" s="344"/>
      <c r="AC365" s="344" t="e">
        <f>#REF!</f>
        <v>#REF!</v>
      </c>
      <c r="AD365" s="344"/>
      <c r="AE365" s="344"/>
      <c r="AF365" s="344" t="e">
        <f>#REF!</f>
        <v>#REF!</v>
      </c>
      <c r="AG365" s="344"/>
      <c r="AH365" s="344"/>
      <c r="AI365" s="344" t="e">
        <f>#REF!</f>
        <v>#REF!</v>
      </c>
      <c r="AJ365" s="344"/>
      <c r="AK365" s="344"/>
      <c r="AL365" s="344" t="e">
        <f>#REF!</f>
        <v>#REF!</v>
      </c>
      <c r="AM365" s="344"/>
      <c r="AN365" s="344"/>
      <c r="AO365" s="344"/>
      <c r="AP365" s="344"/>
      <c r="AQ365" s="344"/>
      <c r="AR365" s="344"/>
      <c r="AS365" s="344"/>
      <c r="AT365" s="344"/>
      <c r="AU365" s="319"/>
      <c r="AV365" s="319"/>
      <c r="AW365" s="308"/>
      <c r="AX365" s="319"/>
      <c r="AY365" s="308"/>
      <c r="AZ365" s="308"/>
      <c r="BA365" s="308"/>
      <c r="BB365" s="319"/>
      <c r="BC365" s="319"/>
    </row>
    <row r="366" spans="1:55" s="280" customFormat="1" ht="21" hidden="1" customHeight="1" x14ac:dyDescent="0.25">
      <c r="A366" s="356" t="e">
        <f>#REF!</f>
        <v>#REF!</v>
      </c>
      <c r="B366" s="357" t="e">
        <f>#REF!</f>
        <v>#REF!</v>
      </c>
      <c r="C366" s="356" t="e">
        <f>#REF!</f>
        <v>#REF!</v>
      </c>
      <c r="D366" s="344" t="e">
        <f>#REF!</f>
        <v>#REF!</v>
      </c>
      <c r="E366" s="344" t="e">
        <f>#REF!</f>
        <v>#REF!</v>
      </c>
      <c r="F366" s="344" t="e">
        <f>#REF!</f>
        <v>#REF!</v>
      </c>
      <c r="G366" s="344" t="e">
        <f>#REF!</f>
        <v>#REF!</v>
      </c>
      <c r="H366" s="344" t="e">
        <f>#REF!</f>
        <v>#REF!</v>
      </c>
      <c r="I366" s="344" t="e">
        <f>#REF!</f>
        <v>#REF!</v>
      </c>
      <c r="J366" s="344" t="e">
        <f>#REF!</f>
        <v>#REF!</v>
      </c>
      <c r="K366" s="344" t="e">
        <f>#REF!</f>
        <v>#REF!</v>
      </c>
      <c r="L366" s="344" t="e">
        <f>#REF!</f>
        <v>#REF!</v>
      </c>
      <c r="M366" s="344" t="e">
        <f>#REF!</f>
        <v>#REF!</v>
      </c>
      <c r="N366" s="344" t="e">
        <f>#REF!</f>
        <v>#REF!</v>
      </c>
      <c r="O366" s="344" t="e">
        <f>#REF!</f>
        <v>#REF!</v>
      </c>
      <c r="P366" s="344" t="e">
        <f>#REF!</f>
        <v>#REF!</v>
      </c>
      <c r="Q366" s="344" t="e">
        <f>#REF!</f>
        <v>#REF!</v>
      </c>
      <c r="R366" s="344"/>
      <c r="S366" s="344"/>
      <c r="T366" s="344" t="e">
        <f>#REF!</f>
        <v>#REF!</v>
      </c>
      <c r="U366" s="344"/>
      <c r="V366" s="344"/>
      <c r="W366" s="344" t="e">
        <f>#REF!</f>
        <v>#REF!</v>
      </c>
      <c r="X366" s="344"/>
      <c r="Y366" s="344"/>
      <c r="Z366" s="344" t="e">
        <f>#REF!</f>
        <v>#REF!</v>
      </c>
      <c r="AA366" s="344"/>
      <c r="AB366" s="344"/>
      <c r="AC366" s="344" t="e">
        <f>#REF!</f>
        <v>#REF!</v>
      </c>
      <c r="AD366" s="344"/>
      <c r="AE366" s="344"/>
      <c r="AF366" s="344" t="e">
        <f>#REF!</f>
        <v>#REF!</v>
      </c>
      <c r="AG366" s="344"/>
      <c r="AH366" s="344"/>
      <c r="AI366" s="344" t="e">
        <f>#REF!</f>
        <v>#REF!</v>
      </c>
      <c r="AJ366" s="344"/>
      <c r="AK366" s="344"/>
      <c r="AL366" s="344" t="e">
        <f>#REF!</f>
        <v>#REF!</v>
      </c>
      <c r="AM366" s="344"/>
      <c r="AN366" s="344"/>
      <c r="AO366" s="344"/>
      <c r="AP366" s="344"/>
      <c r="AQ366" s="344"/>
      <c r="AR366" s="344"/>
      <c r="AS366" s="344"/>
      <c r="AT366" s="344"/>
      <c r="AU366" s="319"/>
      <c r="AV366" s="319"/>
      <c r="AW366" s="308"/>
      <c r="AX366" s="319"/>
      <c r="AY366" s="308"/>
      <c r="AZ366" s="308"/>
      <c r="BA366" s="308"/>
      <c r="BB366" s="319"/>
      <c r="BC366" s="319"/>
    </row>
    <row r="367" spans="1:55" s="280" customFormat="1" ht="21" hidden="1" customHeight="1" x14ac:dyDescent="0.25">
      <c r="A367" s="356" t="e">
        <f>#REF!</f>
        <v>#REF!</v>
      </c>
      <c r="B367" s="357" t="e">
        <f>#REF!</f>
        <v>#REF!</v>
      </c>
      <c r="C367" s="356" t="e">
        <f>#REF!</f>
        <v>#REF!</v>
      </c>
      <c r="D367" s="344" t="e">
        <f>#REF!</f>
        <v>#REF!</v>
      </c>
      <c r="E367" s="344" t="e">
        <f>#REF!</f>
        <v>#REF!</v>
      </c>
      <c r="F367" s="344" t="e">
        <f>#REF!</f>
        <v>#REF!</v>
      </c>
      <c r="G367" s="344" t="e">
        <f>#REF!</f>
        <v>#REF!</v>
      </c>
      <c r="H367" s="344" t="e">
        <f>#REF!</f>
        <v>#REF!</v>
      </c>
      <c r="I367" s="344" t="e">
        <f>#REF!</f>
        <v>#REF!</v>
      </c>
      <c r="J367" s="344" t="e">
        <f>#REF!</f>
        <v>#REF!</v>
      </c>
      <c r="K367" s="344" t="e">
        <f>#REF!</f>
        <v>#REF!</v>
      </c>
      <c r="L367" s="344" t="e">
        <f>#REF!</f>
        <v>#REF!</v>
      </c>
      <c r="M367" s="344" t="e">
        <f>#REF!</f>
        <v>#REF!</v>
      </c>
      <c r="N367" s="344" t="e">
        <f>#REF!</f>
        <v>#REF!</v>
      </c>
      <c r="O367" s="344" t="e">
        <f>#REF!</f>
        <v>#REF!</v>
      </c>
      <c r="P367" s="344" t="e">
        <f>#REF!</f>
        <v>#REF!</v>
      </c>
      <c r="Q367" s="344" t="e">
        <f>#REF!</f>
        <v>#REF!</v>
      </c>
      <c r="R367" s="344"/>
      <c r="S367" s="344"/>
      <c r="T367" s="344" t="e">
        <f>#REF!</f>
        <v>#REF!</v>
      </c>
      <c r="U367" s="344"/>
      <c r="V367" s="344"/>
      <c r="W367" s="344" t="e">
        <f>#REF!</f>
        <v>#REF!</v>
      </c>
      <c r="X367" s="344"/>
      <c r="Y367" s="344"/>
      <c r="Z367" s="344" t="e">
        <f>#REF!</f>
        <v>#REF!</v>
      </c>
      <c r="AA367" s="344"/>
      <c r="AB367" s="344"/>
      <c r="AC367" s="344" t="e">
        <f>#REF!</f>
        <v>#REF!</v>
      </c>
      <c r="AD367" s="344"/>
      <c r="AE367" s="344"/>
      <c r="AF367" s="344" t="e">
        <f>#REF!</f>
        <v>#REF!</v>
      </c>
      <c r="AG367" s="344"/>
      <c r="AH367" s="344"/>
      <c r="AI367" s="344" t="e">
        <f>#REF!</f>
        <v>#REF!</v>
      </c>
      <c r="AJ367" s="344"/>
      <c r="AK367" s="344"/>
      <c r="AL367" s="344" t="e">
        <f>#REF!</f>
        <v>#REF!</v>
      </c>
      <c r="AM367" s="344"/>
      <c r="AN367" s="344"/>
      <c r="AO367" s="344"/>
      <c r="AP367" s="344"/>
      <c r="AQ367" s="344"/>
      <c r="AR367" s="344"/>
      <c r="AS367" s="344"/>
      <c r="AT367" s="344"/>
      <c r="AU367" s="319"/>
      <c r="AV367" s="319"/>
      <c r="AW367" s="308"/>
      <c r="AX367" s="319"/>
      <c r="AY367" s="308"/>
      <c r="AZ367" s="308"/>
      <c r="BA367" s="308"/>
      <c r="BB367" s="319"/>
      <c r="BC367" s="319"/>
    </row>
    <row r="368" spans="1:55" s="280" customFormat="1" ht="21" hidden="1" customHeight="1" x14ac:dyDescent="0.25">
      <c r="A368" s="356" t="e">
        <f>#REF!</f>
        <v>#REF!</v>
      </c>
      <c r="B368" s="357" t="e">
        <f>#REF!</f>
        <v>#REF!</v>
      </c>
      <c r="C368" s="356" t="e">
        <f>#REF!</f>
        <v>#REF!</v>
      </c>
      <c r="D368" s="344" t="e">
        <f>#REF!</f>
        <v>#REF!</v>
      </c>
      <c r="E368" s="344" t="e">
        <f>#REF!</f>
        <v>#REF!</v>
      </c>
      <c r="F368" s="344" t="e">
        <f>#REF!</f>
        <v>#REF!</v>
      </c>
      <c r="G368" s="344" t="e">
        <f>#REF!</f>
        <v>#REF!</v>
      </c>
      <c r="H368" s="344" t="e">
        <f>#REF!</f>
        <v>#REF!</v>
      </c>
      <c r="I368" s="344" t="e">
        <f>#REF!</f>
        <v>#REF!</v>
      </c>
      <c r="J368" s="344" t="e">
        <f>#REF!</f>
        <v>#REF!</v>
      </c>
      <c r="K368" s="344" t="e">
        <f>#REF!</f>
        <v>#REF!</v>
      </c>
      <c r="L368" s="344" t="e">
        <f>#REF!</f>
        <v>#REF!</v>
      </c>
      <c r="M368" s="344" t="e">
        <f>#REF!</f>
        <v>#REF!</v>
      </c>
      <c r="N368" s="344" t="e">
        <f>#REF!</f>
        <v>#REF!</v>
      </c>
      <c r="O368" s="344" t="e">
        <f>#REF!</f>
        <v>#REF!</v>
      </c>
      <c r="P368" s="344" t="e">
        <f>#REF!</f>
        <v>#REF!</v>
      </c>
      <c r="Q368" s="344" t="e">
        <f>#REF!</f>
        <v>#REF!</v>
      </c>
      <c r="R368" s="344"/>
      <c r="S368" s="344"/>
      <c r="T368" s="344" t="e">
        <f>#REF!</f>
        <v>#REF!</v>
      </c>
      <c r="U368" s="344"/>
      <c r="V368" s="344"/>
      <c r="W368" s="344" t="e">
        <f>#REF!</f>
        <v>#REF!</v>
      </c>
      <c r="X368" s="344"/>
      <c r="Y368" s="344"/>
      <c r="Z368" s="344" t="e">
        <f>#REF!</f>
        <v>#REF!</v>
      </c>
      <c r="AA368" s="344"/>
      <c r="AB368" s="344"/>
      <c r="AC368" s="344" t="e">
        <f>#REF!</f>
        <v>#REF!</v>
      </c>
      <c r="AD368" s="344"/>
      <c r="AE368" s="344"/>
      <c r="AF368" s="344" t="e">
        <f>#REF!</f>
        <v>#REF!</v>
      </c>
      <c r="AG368" s="344"/>
      <c r="AH368" s="344"/>
      <c r="AI368" s="344" t="e">
        <f>#REF!</f>
        <v>#REF!</v>
      </c>
      <c r="AJ368" s="344"/>
      <c r="AK368" s="344"/>
      <c r="AL368" s="344" t="e">
        <f>#REF!</f>
        <v>#REF!</v>
      </c>
      <c r="AM368" s="344"/>
      <c r="AN368" s="344"/>
      <c r="AO368" s="344"/>
      <c r="AP368" s="344"/>
      <c r="AQ368" s="344"/>
      <c r="AR368" s="344"/>
      <c r="AS368" s="344"/>
      <c r="AT368" s="344"/>
      <c r="AU368" s="319"/>
      <c r="AV368" s="319"/>
      <c r="AW368" s="308"/>
      <c r="AX368" s="319"/>
      <c r="AY368" s="308"/>
      <c r="AZ368" s="308"/>
      <c r="BA368" s="308"/>
      <c r="BB368" s="319"/>
      <c r="BC368" s="319"/>
    </row>
    <row r="369" spans="1:55" s="280" customFormat="1" ht="21" hidden="1" customHeight="1" x14ac:dyDescent="0.25">
      <c r="A369" s="356" t="e">
        <f>#REF!</f>
        <v>#REF!</v>
      </c>
      <c r="B369" s="357" t="e">
        <f>#REF!</f>
        <v>#REF!</v>
      </c>
      <c r="C369" s="356" t="e">
        <f>#REF!</f>
        <v>#REF!</v>
      </c>
      <c r="D369" s="344" t="e">
        <f>#REF!</f>
        <v>#REF!</v>
      </c>
      <c r="E369" s="344" t="e">
        <f>#REF!</f>
        <v>#REF!</v>
      </c>
      <c r="F369" s="344" t="e">
        <f>#REF!</f>
        <v>#REF!</v>
      </c>
      <c r="G369" s="344" t="e">
        <f>#REF!</f>
        <v>#REF!</v>
      </c>
      <c r="H369" s="344" t="e">
        <f>#REF!</f>
        <v>#REF!</v>
      </c>
      <c r="I369" s="344" t="e">
        <f>#REF!</f>
        <v>#REF!</v>
      </c>
      <c r="J369" s="344" t="e">
        <f>#REF!</f>
        <v>#REF!</v>
      </c>
      <c r="K369" s="344" t="e">
        <f>#REF!</f>
        <v>#REF!</v>
      </c>
      <c r="L369" s="344" t="e">
        <f>#REF!</f>
        <v>#REF!</v>
      </c>
      <c r="M369" s="344" t="e">
        <f>#REF!</f>
        <v>#REF!</v>
      </c>
      <c r="N369" s="344" t="e">
        <f>#REF!</f>
        <v>#REF!</v>
      </c>
      <c r="O369" s="344" t="e">
        <f>#REF!</f>
        <v>#REF!</v>
      </c>
      <c r="P369" s="344" t="e">
        <f>#REF!</f>
        <v>#REF!</v>
      </c>
      <c r="Q369" s="344" t="e">
        <f>#REF!</f>
        <v>#REF!</v>
      </c>
      <c r="R369" s="344"/>
      <c r="S369" s="344"/>
      <c r="T369" s="344" t="e">
        <f>#REF!</f>
        <v>#REF!</v>
      </c>
      <c r="U369" s="344"/>
      <c r="V369" s="344"/>
      <c r="W369" s="344" t="e">
        <f>#REF!</f>
        <v>#REF!</v>
      </c>
      <c r="X369" s="344"/>
      <c r="Y369" s="344"/>
      <c r="Z369" s="344" t="e">
        <f>#REF!</f>
        <v>#REF!</v>
      </c>
      <c r="AA369" s="344"/>
      <c r="AB369" s="344"/>
      <c r="AC369" s="344" t="e">
        <f>#REF!</f>
        <v>#REF!</v>
      </c>
      <c r="AD369" s="344"/>
      <c r="AE369" s="344"/>
      <c r="AF369" s="344" t="e">
        <f>#REF!</f>
        <v>#REF!</v>
      </c>
      <c r="AG369" s="344"/>
      <c r="AH369" s="344"/>
      <c r="AI369" s="344" t="e">
        <f>#REF!</f>
        <v>#REF!</v>
      </c>
      <c r="AJ369" s="344"/>
      <c r="AK369" s="344"/>
      <c r="AL369" s="344" t="e">
        <f>#REF!</f>
        <v>#REF!</v>
      </c>
      <c r="AM369" s="344"/>
      <c r="AN369" s="344"/>
      <c r="AO369" s="344"/>
      <c r="AP369" s="344"/>
      <c r="AQ369" s="344"/>
      <c r="AR369" s="344"/>
      <c r="AS369" s="344"/>
      <c r="AT369" s="344"/>
      <c r="AU369" s="319"/>
      <c r="AV369" s="319"/>
      <c r="AW369" s="308"/>
      <c r="AX369" s="319"/>
      <c r="AY369" s="308"/>
      <c r="AZ369" s="308"/>
      <c r="BA369" s="308"/>
      <c r="BB369" s="319"/>
      <c r="BC369" s="319"/>
    </row>
    <row r="370" spans="1:55" s="280" customFormat="1" ht="28.5" hidden="1" customHeight="1" x14ac:dyDescent="0.25">
      <c r="A370" s="356" t="e">
        <f>#REF!</f>
        <v>#REF!</v>
      </c>
      <c r="B370" s="357" t="e">
        <f>#REF!</f>
        <v>#REF!</v>
      </c>
      <c r="C370" s="356" t="e">
        <f>#REF!</f>
        <v>#REF!</v>
      </c>
      <c r="D370" s="344" t="e">
        <f>#REF!</f>
        <v>#REF!</v>
      </c>
      <c r="E370" s="344" t="e">
        <f>#REF!</f>
        <v>#REF!</v>
      </c>
      <c r="F370" s="344" t="e">
        <f>#REF!</f>
        <v>#REF!</v>
      </c>
      <c r="G370" s="344" t="e">
        <f>#REF!</f>
        <v>#REF!</v>
      </c>
      <c r="H370" s="344" t="e">
        <f>#REF!</f>
        <v>#REF!</v>
      </c>
      <c r="I370" s="344" t="e">
        <f>#REF!</f>
        <v>#REF!</v>
      </c>
      <c r="J370" s="344" t="e">
        <f>#REF!</f>
        <v>#REF!</v>
      </c>
      <c r="K370" s="344" t="e">
        <f>#REF!</f>
        <v>#REF!</v>
      </c>
      <c r="L370" s="344" t="e">
        <f>#REF!</f>
        <v>#REF!</v>
      </c>
      <c r="M370" s="344" t="e">
        <f>#REF!</f>
        <v>#REF!</v>
      </c>
      <c r="N370" s="344" t="e">
        <f>#REF!</f>
        <v>#REF!</v>
      </c>
      <c r="O370" s="344" t="e">
        <f>#REF!</f>
        <v>#REF!</v>
      </c>
      <c r="P370" s="344" t="e">
        <f>#REF!</f>
        <v>#REF!</v>
      </c>
      <c r="Q370" s="344" t="e">
        <f>#REF!</f>
        <v>#REF!</v>
      </c>
      <c r="R370" s="344"/>
      <c r="S370" s="344"/>
      <c r="T370" s="344" t="e">
        <f>#REF!</f>
        <v>#REF!</v>
      </c>
      <c r="U370" s="344"/>
      <c r="V370" s="344"/>
      <c r="W370" s="344" t="e">
        <f>#REF!</f>
        <v>#REF!</v>
      </c>
      <c r="X370" s="344"/>
      <c r="Y370" s="344"/>
      <c r="Z370" s="344" t="e">
        <f>#REF!</f>
        <v>#REF!</v>
      </c>
      <c r="AA370" s="344"/>
      <c r="AB370" s="344"/>
      <c r="AC370" s="344" t="e">
        <f>#REF!</f>
        <v>#REF!</v>
      </c>
      <c r="AD370" s="344"/>
      <c r="AE370" s="344"/>
      <c r="AF370" s="344" t="e">
        <f>#REF!</f>
        <v>#REF!</v>
      </c>
      <c r="AG370" s="344"/>
      <c r="AH370" s="344"/>
      <c r="AI370" s="344" t="e">
        <f>#REF!</f>
        <v>#REF!</v>
      </c>
      <c r="AJ370" s="344"/>
      <c r="AK370" s="344"/>
      <c r="AL370" s="344" t="e">
        <f>#REF!</f>
        <v>#REF!</v>
      </c>
      <c r="AM370" s="344"/>
      <c r="AN370" s="344"/>
      <c r="AO370" s="356" t="e">
        <f>#REF!</f>
        <v>#REF!</v>
      </c>
      <c r="AP370" s="356" t="e">
        <f>#REF!</f>
        <v>#REF!</v>
      </c>
      <c r="AQ370" s="356" t="e">
        <f>#REF!</f>
        <v>#REF!</v>
      </c>
      <c r="AR370" s="356" t="e">
        <f>#REF!</f>
        <v>#REF!</v>
      </c>
      <c r="AS370" s="356" t="e">
        <f>#REF!</f>
        <v>#REF!</v>
      </c>
      <c r="AT370" s="356" t="e">
        <f>#REF!</f>
        <v>#REF!</v>
      </c>
      <c r="AU370" s="319"/>
      <c r="AV370" s="319"/>
      <c r="AW370" s="308"/>
      <c r="AX370" s="319"/>
      <c r="AY370" s="308"/>
      <c r="AZ370" s="308"/>
      <c r="BA370" s="308"/>
      <c r="BB370" s="319"/>
      <c r="BC370" s="319"/>
    </row>
    <row r="371" spans="1:55" s="280" customFormat="1" ht="27.75" hidden="1" customHeight="1" x14ac:dyDescent="0.25">
      <c r="A371" s="357" t="e">
        <f>#REF!</f>
        <v>#REF!</v>
      </c>
      <c r="B371" s="357" t="e">
        <f>#REF!</f>
        <v>#REF!</v>
      </c>
      <c r="C371" s="357" t="e">
        <f>#REF!</f>
        <v>#REF!</v>
      </c>
      <c r="D371" s="344" t="e">
        <f>#REF!</f>
        <v>#REF!</v>
      </c>
      <c r="E371" s="344" t="e">
        <f>#REF!</f>
        <v>#REF!</v>
      </c>
      <c r="F371" s="344" t="e">
        <f>#REF!</f>
        <v>#REF!</v>
      </c>
      <c r="G371" s="344" t="e">
        <f>#REF!</f>
        <v>#REF!</v>
      </c>
      <c r="H371" s="344" t="e">
        <f>#REF!</f>
        <v>#REF!</v>
      </c>
      <c r="I371" s="344" t="e">
        <f>#REF!</f>
        <v>#REF!</v>
      </c>
      <c r="J371" s="344" t="e">
        <f>#REF!</f>
        <v>#REF!</v>
      </c>
      <c r="K371" s="344" t="e">
        <f>#REF!</f>
        <v>#REF!</v>
      </c>
      <c r="L371" s="344" t="e">
        <f>#REF!</f>
        <v>#REF!</v>
      </c>
      <c r="M371" s="344" t="e">
        <f>#REF!</f>
        <v>#REF!</v>
      </c>
      <c r="N371" s="344" t="e">
        <f>#REF!</f>
        <v>#REF!</v>
      </c>
      <c r="O371" s="344" t="e">
        <f>#REF!</f>
        <v>#REF!</v>
      </c>
      <c r="P371" s="344" t="e">
        <f>#REF!</f>
        <v>#REF!</v>
      </c>
      <c r="Q371" s="344" t="e">
        <f>#REF!</f>
        <v>#REF!</v>
      </c>
      <c r="R371" s="344"/>
      <c r="S371" s="344"/>
      <c r="T371" s="344" t="e">
        <f>#REF!</f>
        <v>#REF!</v>
      </c>
      <c r="U371" s="344"/>
      <c r="V371" s="344"/>
      <c r="W371" s="344" t="e">
        <f>#REF!</f>
        <v>#REF!</v>
      </c>
      <c r="X371" s="344"/>
      <c r="Y371" s="344"/>
      <c r="Z371" s="344" t="e">
        <f>#REF!</f>
        <v>#REF!</v>
      </c>
      <c r="AA371" s="344"/>
      <c r="AB371" s="344"/>
      <c r="AC371" s="344" t="e">
        <f>#REF!</f>
        <v>#REF!</v>
      </c>
      <c r="AD371" s="344"/>
      <c r="AE371" s="344"/>
      <c r="AF371" s="344" t="e">
        <f>#REF!</f>
        <v>#REF!</v>
      </c>
      <c r="AG371" s="344"/>
      <c r="AH371" s="344"/>
      <c r="AI371" s="344" t="e">
        <f>#REF!</f>
        <v>#REF!</v>
      </c>
      <c r="AJ371" s="344"/>
      <c r="AK371" s="344"/>
      <c r="AL371" s="344" t="e">
        <f>#REF!</f>
        <v>#REF!</v>
      </c>
      <c r="AM371" s="344"/>
      <c r="AN371" s="344"/>
      <c r="AO371" s="344"/>
      <c r="AP371" s="344"/>
      <c r="AQ371" s="344"/>
      <c r="AR371" s="344"/>
      <c r="AS371" s="344"/>
      <c r="AT371" s="344"/>
      <c r="AU371" s="319"/>
      <c r="AV371" s="319"/>
      <c r="AW371" s="308"/>
      <c r="AX371" s="319"/>
      <c r="AY371" s="308"/>
      <c r="AZ371" s="308"/>
      <c r="BA371" s="308"/>
      <c r="BB371" s="319"/>
      <c r="BC371" s="319"/>
    </row>
    <row r="372" spans="1:55" s="280" customFormat="1" ht="27.75" hidden="1" customHeight="1" x14ac:dyDescent="0.25">
      <c r="A372" s="357" t="e">
        <f>#REF!</f>
        <v>#REF!</v>
      </c>
      <c r="B372" s="357" t="e">
        <f>#REF!</f>
        <v>#REF!</v>
      </c>
      <c r="C372" s="357" t="e">
        <f>#REF!</f>
        <v>#REF!</v>
      </c>
      <c r="D372" s="344" t="e">
        <f>#REF!</f>
        <v>#REF!</v>
      </c>
      <c r="E372" s="344" t="e">
        <f>#REF!</f>
        <v>#REF!</v>
      </c>
      <c r="F372" s="344" t="e">
        <f>#REF!</f>
        <v>#REF!</v>
      </c>
      <c r="G372" s="344" t="e">
        <f>#REF!</f>
        <v>#REF!</v>
      </c>
      <c r="H372" s="344" t="e">
        <f>#REF!</f>
        <v>#REF!</v>
      </c>
      <c r="I372" s="344" t="e">
        <f>#REF!</f>
        <v>#REF!</v>
      </c>
      <c r="J372" s="344" t="e">
        <f>#REF!</f>
        <v>#REF!</v>
      </c>
      <c r="K372" s="344" t="e">
        <f>#REF!</f>
        <v>#REF!</v>
      </c>
      <c r="L372" s="344" t="e">
        <f>#REF!</f>
        <v>#REF!</v>
      </c>
      <c r="M372" s="344" t="e">
        <f>#REF!</f>
        <v>#REF!</v>
      </c>
      <c r="N372" s="344" t="e">
        <f>#REF!</f>
        <v>#REF!</v>
      </c>
      <c r="O372" s="344" t="e">
        <f>#REF!</f>
        <v>#REF!</v>
      </c>
      <c r="P372" s="344" t="e">
        <f>#REF!</f>
        <v>#REF!</v>
      </c>
      <c r="Q372" s="344" t="e">
        <f>#REF!</f>
        <v>#REF!</v>
      </c>
      <c r="R372" s="344"/>
      <c r="S372" s="344"/>
      <c r="T372" s="344" t="e">
        <f>#REF!</f>
        <v>#REF!</v>
      </c>
      <c r="U372" s="344"/>
      <c r="V372" s="344"/>
      <c r="W372" s="344" t="e">
        <f>#REF!</f>
        <v>#REF!</v>
      </c>
      <c r="X372" s="344"/>
      <c r="Y372" s="344"/>
      <c r="Z372" s="344" t="e">
        <f>#REF!</f>
        <v>#REF!</v>
      </c>
      <c r="AA372" s="344"/>
      <c r="AB372" s="344"/>
      <c r="AC372" s="344" t="e">
        <f>#REF!</f>
        <v>#REF!</v>
      </c>
      <c r="AD372" s="344"/>
      <c r="AE372" s="344"/>
      <c r="AF372" s="344" t="e">
        <f>#REF!</f>
        <v>#REF!</v>
      </c>
      <c r="AG372" s="344"/>
      <c r="AH372" s="344"/>
      <c r="AI372" s="344" t="e">
        <f>#REF!</f>
        <v>#REF!</v>
      </c>
      <c r="AJ372" s="344"/>
      <c r="AK372" s="344"/>
      <c r="AL372" s="344" t="e">
        <f>#REF!</f>
        <v>#REF!</v>
      </c>
      <c r="AM372" s="344"/>
      <c r="AN372" s="344"/>
      <c r="AO372" s="344"/>
      <c r="AP372" s="344"/>
      <c r="AQ372" s="344"/>
      <c r="AR372" s="344"/>
      <c r="AS372" s="344"/>
      <c r="AT372" s="344"/>
      <c r="AU372" s="319"/>
      <c r="AV372" s="319"/>
      <c r="AW372" s="308"/>
      <c r="AX372" s="319"/>
      <c r="AY372" s="308"/>
      <c r="AZ372" s="308"/>
      <c r="BA372" s="308"/>
      <c r="BB372" s="319"/>
      <c r="BC372" s="319"/>
    </row>
    <row r="373" spans="1:55" s="280" customFormat="1" ht="67.5" hidden="1" customHeight="1" x14ac:dyDescent="0.25">
      <c r="A373" s="356" t="str">
        <f>A635</f>
        <v>III</v>
      </c>
      <c r="B373" s="357" t="str">
        <f t="shared" ref="B373:AL373" si="220">B635</f>
        <v>DỰ ÁN 4: Đầu tư cơ sở hạ tầng thiết yếu, phục vụ sản xuất, đời sống trong vùng đồng bào dân tộc thiểu số và miền núi và các đơn vị sự nghiệp công của lĩnh vực dân tộc</v>
      </c>
      <c r="C373" s="356">
        <f t="shared" si="220"/>
        <v>0</v>
      </c>
      <c r="D373" s="344">
        <f t="shared" si="220"/>
        <v>34990</v>
      </c>
      <c r="E373" s="344">
        <f t="shared" si="220"/>
        <v>34990</v>
      </c>
      <c r="F373" s="344">
        <f t="shared" si="220"/>
        <v>0</v>
      </c>
      <c r="G373" s="344">
        <f t="shared" si="220"/>
        <v>0</v>
      </c>
      <c r="H373" s="344">
        <f t="shared" si="220"/>
        <v>34990</v>
      </c>
      <c r="I373" s="344">
        <f t="shared" si="220"/>
        <v>34990</v>
      </c>
      <c r="J373" s="344">
        <f t="shared" si="220"/>
        <v>0</v>
      </c>
      <c r="K373" s="344">
        <f t="shared" si="220"/>
        <v>34990</v>
      </c>
      <c r="L373" s="344">
        <f t="shared" si="220"/>
        <v>34990</v>
      </c>
      <c r="M373" s="344">
        <f t="shared" si="220"/>
        <v>0</v>
      </c>
      <c r="N373" s="344">
        <f t="shared" si="220"/>
        <v>0</v>
      </c>
      <c r="O373" s="344">
        <f t="shared" si="220"/>
        <v>0</v>
      </c>
      <c r="P373" s="344">
        <f t="shared" si="220"/>
        <v>0</v>
      </c>
      <c r="Q373" s="344">
        <f t="shared" si="220"/>
        <v>17495</v>
      </c>
      <c r="R373" s="344"/>
      <c r="S373" s="344"/>
      <c r="T373" s="344">
        <f t="shared" si="220"/>
        <v>0</v>
      </c>
      <c r="U373" s="344"/>
      <c r="V373" s="344"/>
      <c r="W373" s="344" t="e">
        <f t="shared" si="220"/>
        <v>#REF!</v>
      </c>
      <c r="X373" s="344"/>
      <c r="Y373" s="344"/>
      <c r="Z373" s="344" t="e">
        <f t="shared" si="220"/>
        <v>#REF!</v>
      </c>
      <c r="AA373" s="344"/>
      <c r="AB373" s="344"/>
      <c r="AC373" s="344" t="e">
        <f t="shared" si="220"/>
        <v>#REF!</v>
      </c>
      <c r="AD373" s="344"/>
      <c r="AE373" s="344"/>
      <c r="AF373" s="344" t="e">
        <f t="shared" si="220"/>
        <v>#REF!</v>
      </c>
      <c r="AG373" s="344"/>
      <c r="AH373" s="344"/>
      <c r="AI373" s="344" t="e">
        <f t="shared" si="220"/>
        <v>#REF!</v>
      </c>
      <c r="AJ373" s="344"/>
      <c r="AK373" s="344"/>
      <c r="AL373" s="344" t="e">
        <f t="shared" si="220"/>
        <v>#REF!</v>
      </c>
      <c r="AM373" s="344"/>
      <c r="AN373" s="344"/>
      <c r="AO373" s="344"/>
      <c r="AP373" s="344"/>
      <c r="AQ373" s="344"/>
      <c r="AR373" s="344"/>
      <c r="AS373" s="344"/>
      <c r="AT373" s="344"/>
      <c r="AU373" s="319"/>
      <c r="AV373" s="319"/>
      <c r="AW373" s="308"/>
      <c r="AX373" s="319"/>
      <c r="AY373" s="308"/>
      <c r="AZ373" s="308"/>
      <c r="BA373" s="308"/>
      <c r="BB373" s="319"/>
      <c r="BC373" s="319"/>
    </row>
    <row r="374" spans="1:55" s="280" customFormat="1" ht="21" hidden="1" customHeight="1" x14ac:dyDescent="0.25">
      <c r="A374" s="356" t="e">
        <f>#REF!</f>
        <v>#REF!</v>
      </c>
      <c r="B374" s="357" t="e">
        <f>#REF!</f>
        <v>#REF!</v>
      </c>
      <c r="C374" s="356" t="e">
        <f>#REF!</f>
        <v>#REF!</v>
      </c>
      <c r="D374" s="344" t="e">
        <f>#REF!</f>
        <v>#REF!</v>
      </c>
      <c r="E374" s="344" t="e">
        <f>#REF!</f>
        <v>#REF!</v>
      </c>
      <c r="F374" s="344" t="e">
        <f>#REF!</f>
        <v>#REF!</v>
      </c>
      <c r="G374" s="344" t="e">
        <f>#REF!</f>
        <v>#REF!</v>
      </c>
      <c r="H374" s="344" t="e">
        <f>#REF!</f>
        <v>#REF!</v>
      </c>
      <c r="I374" s="344" t="e">
        <f>#REF!</f>
        <v>#REF!</v>
      </c>
      <c r="J374" s="344" t="e">
        <f>#REF!</f>
        <v>#REF!</v>
      </c>
      <c r="K374" s="344" t="e">
        <f>#REF!</f>
        <v>#REF!</v>
      </c>
      <c r="L374" s="344" t="e">
        <f>#REF!</f>
        <v>#REF!</v>
      </c>
      <c r="M374" s="344" t="e">
        <f>#REF!</f>
        <v>#REF!</v>
      </c>
      <c r="N374" s="344" t="e">
        <f>#REF!</f>
        <v>#REF!</v>
      </c>
      <c r="O374" s="344" t="e">
        <f>#REF!</f>
        <v>#REF!</v>
      </c>
      <c r="P374" s="344" t="e">
        <f>#REF!</f>
        <v>#REF!</v>
      </c>
      <c r="Q374" s="344" t="e">
        <f>#REF!</f>
        <v>#REF!</v>
      </c>
      <c r="R374" s="344"/>
      <c r="S374" s="344"/>
      <c r="T374" s="344" t="e">
        <f>#REF!</f>
        <v>#REF!</v>
      </c>
      <c r="U374" s="344"/>
      <c r="V374" s="344"/>
      <c r="W374" s="344" t="e">
        <f>#REF!</f>
        <v>#REF!</v>
      </c>
      <c r="X374" s="344"/>
      <c r="Y374" s="344"/>
      <c r="Z374" s="344" t="e">
        <f>#REF!</f>
        <v>#REF!</v>
      </c>
      <c r="AA374" s="344"/>
      <c r="AB374" s="344"/>
      <c r="AC374" s="344" t="e">
        <f>#REF!</f>
        <v>#REF!</v>
      </c>
      <c r="AD374" s="344"/>
      <c r="AE374" s="344"/>
      <c r="AF374" s="344" t="e">
        <f>#REF!</f>
        <v>#REF!</v>
      </c>
      <c r="AG374" s="344"/>
      <c r="AH374" s="344"/>
      <c r="AI374" s="344" t="e">
        <f>#REF!</f>
        <v>#REF!</v>
      </c>
      <c r="AJ374" s="344"/>
      <c r="AK374" s="344"/>
      <c r="AL374" s="344" t="e">
        <f>#REF!</f>
        <v>#REF!</v>
      </c>
      <c r="AM374" s="344"/>
      <c r="AN374" s="344"/>
      <c r="AO374" s="356" t="e">
        <f>#REF!</f>
        <v>#REF!</v>
      </c>
      <c r="AP374" s="356" t="e">
        <f>#REF!</f>
        <v>#REF!</v>
      </c>
      <c r="AQ374" s="356" t="e">
        <f>#REF!</f>
        <v>#REF!</v>
      </c>
      <c r="AR374" s="356" t="e">
        <f>#REF!</f>
        <v>#REF!</v>
      </c>
      <c r="AS374" s="356" t="e">
        <f>#REF!</f>
        <v>#REF!</v>
      </c>
      <c r="AT374" s="356" t="e">
        <f>#REF!</f>
        <v>#REF!</v>
      </c>
      <c r="AU374" s="319"/>
      <c r="AV374" s="319"/>
      <c r="AW374" s="308"/>
      <c r="AX374" s="319"/>
      <c r="AY374" s="308"/>
      <c r="AZ374" s="308"/>
      <c r="BA374" s="308"/>
      <c r="BB374" s="319"/>
      <c r="BC374" s="319"/>
    </row>
    <row r="375" spans="1:55" s="280" customFormat="1" ht="30.75" hidden="1" customHeight="1" x14ac:dyDescent="0.25">
      <c r="A375" s="356" t="e">
        <f>#REF!</f>
        <v>#REF!</v>
      </c>
      <c r="B375" s="357" t="e">
        <f>#REF!</f>
        <v>#REF!</v>
      </c>
      <c r="C375" s="356" t="e">
        <f>#REF!</f>
        <v>#REF!</v>
      </c>
      <c r="D375" s="344" t="e">
        <f>#REF!</f>
        <v>#REF!</v>
      </c>
      <c r="E375" s="344" t="e">
        <f>#REF!</f>
        <v>#REF!</v>
      </c>
      <c r="F375" s="344" t="e">
        <f>#REF!</f>
        <v>#REF!</v>
      </c>
      <c r="G375" s="344" t="e">
        <f>#REF!</f>
        <v>#REF!</v>
      </c>
      <c r="H375" s="344" t="e">
        <f>#REF!</f>
        <v>#REF!</v>
      </c>
      <c r="I375" s="344" t="e">
        <f>#REF!</f>
        <v>#REF!</v>
      </c>
      <c r="J375" s="344" t="e">
        <f>#REF!</f>
        <v>#REF!</v>
      </c>
      <c r="K375" s="344" t="e">
        <f>#REF!</f>
        <v>#REF!</v>
      </c>
      <c r="L375" s="344" t="e">
        <f>#REF!</f>
        <v>#REF!</v>
      </c>
      <c r="M375" s="344" t="e">
        <f>#REF!</f>
        <v>#REF!</v>
      </c>
      <c r="N375" s="344" t="e">
        <f>#REF!</f>
        <v>#REF!</v>
      </c>
      <c r="O375" s="344" t="e">
        <f>#REF!</f>
        <v>#REF!</v>
      </c>
      <c r="P375" s="344" t="e">
        <f>#REF!</f>
        <v>#REF!</v>
      </c>
      <c r="Q375" s="344" t="e">
        <f>#REF!</f>
        <v>#REF!</v>
      </c>
      <c r="R375" s="344"/>
      <c r="S375" s="344"/>
      <c r="T375" s="344" t="e">
        <f>#REF!</f>
        <v>#REF!</v>
      </c>
      <c r="U375" s="344"/>
      <c r="V375" s="344"/>
      <c r="W375" s="344" t="e">
        <f>#REF!</f>
        <v>#REF!</v>
      </c>
      <c r="X375" s="344"/>
      <c r="Y375" s="344"/>
      <c r="Z375" s="344" t="e">
        <f>#REF!</f>
        <v>#REF!</v>
      </c>
      <c r="AA375" s="344"/>
      <c r="AB375" s="344"/>
      <c r="AC375" s="344" t="e">
        <f>#REF!</f>
        <v>#REF!</v>
      </c>
      <c r="AD375" s="344"/>
      <c r="AE375" s="344"/>
      <c r="AF375" s="344" t="e">
        <f>#REF!</f>
        <v>#REF!</v>
      </c>
      <c r="AG375" s="344"/>
      <c r="AH375" s="344"/>
      <c r="AI375" s="344" t="e">
        <f>#REF!</f>
        <v>#REF!</v>
      </c>
      <c r="AJ375" s="344"/>
      <c r="AK375" s="344"/>
      <c r="AL375" s="344" t="e">
        <f>#REF!</f>
        <v>#REF!</v>
      </c>
      <c r="AM375" s="344"/>
      <c r="AN375" s="344"/>
      <c r="AO375" s="344"/>
      <c r="AP375" s="344"/>
      <c r="AQ375" s="344"/>
      <c r="AR375" s="344"/>
      <c r="AS375" s="344"/>
      <c r="AT375" s="344"/>
      <c r="AU375" s="319"/>
      <c r="AV375" s="319"/>
      <c r="AW375" s="308"/>
      <c r="AX375" s="319"/>
      <c r="AY375" s="308"/>
      <c r="AZ375" s="308"/>
      <c r="BA375" s="308"/>
      <c r="BB375" s="319"/>
      <c r="BC375" s="319"/>
    </row>
    <row r="376" spans="1:55" s="280" customFormat="1" ht="21" hidden="1" customHeight="1" x14ac:dyDescent="0.25">
      <c r="A376" s="356" t="e">
        <f>#REF!</f>
        <v>#REF!</v>
      </c>
      <c r="B376" s="357" t="e">
        <f>#REF!</f>
        <v>#REF!</v>
      </c>
      <c r="C376" s="356" t="e">
        <f>#REF!</f>
        <v>#REF!</v>
      </c>
      <c r="D376" s="344" t="e">
        <f>#REF!</f>
        <v>#REF!</v>
      </c>
      <c r="E376" s="344" t="e">
        <f>#REF!</f>
        <v>#REF!</v>
      </c>
      <c r="F376" s="344" t="e">
        <f>#REF!</f>
        <v>#REF!</v>
      </c>
      <c r="G376" s="344" t="e">
        <f>#REF!</f>
        <v>#REF!</v>
      </c>
      <c r="H376" s="344" t="e">
        <f>#REF!</f>
        <v>#REF!</v>
      </c>
      <c r="I376" s="344" t="e">
        <f>#REF!</f>
        <v>#REF!</v>
      </c>
      <c r="J376" s="344" t="e">
        <f>#REF!</f>
        <v>#REF!</v>
      </c>
      <c r="K376" s="344" t="e">
        <f>#REF!</f>
        <v>#REF!</v>
      </c>
      <c r="L376" s="344" t="e">
        <f>#REF!</f>
        <v>#REF!</v>
      </c>
      <c r="M376" s="344" t="e">
        <f>#REF!</f>
        <v>#REF!</v>
      </c>
      <c r="N376" s="344" t="e">
        <f>#REF!</f>
        <v>#REF!</v>
      </c>
      <c r="O376" s="344" t="e">
        <f>#REF!</f>
        <v>#REF!</v>
      </c>
      <c r="P376" s="344" t="e">
        <f>#REF!</f>
        <v>#REF!</v>
      </c>
      <c r="Q376" s="344" t="e">
        <f>#REF!</f>
        <v>#REF!</v>
      </c>
      <c r="R376" s="344"/>
      <c r="S376" s="344"/>
      <c r="T376" s="344" t="e">
        <f>#REF!</f>
        <v>#REF!</v>
      </c>
      <c r="U376" s="344"/>
      <c r="V376" s="344"/>
      <c r="W376" s="344" t="e">
        <f>#REF!</f>
        <v>#REF!</v>
      </c>
      <c r="X376" s="344"/>
      <c r="Y376" s="344"/>
      <c r="Z376" s="344" t="e">
        <f>#REF!</f>
        <v>#REF!</v>
      </c>
      <c r="AA376" s="344"/>
      <c r="AB376" s="344"/>
      <c r="AC376" s="344" t="e">
        <f>#REF!</f>
        <v>#REF!</v>
      </c>
      <c r="AD376" s="344"/>
      <c r="AE376" s="344"/>
      <c r="AF376" s="344" t="e">
        <f>#REF!</f>
        <v>#REF!</v>
      </c>
      <c r="AG376" s="344"/>
      <c r="AH376" s="344"/>
      <c r="AI376" s="344" t="e">
        <f>#REF!</f>
        <v>#REF!</v>
      </c>
      <c r="AJ376" s="344"/>
      <c r="AK376" s="344"/>
      <c r="AL376" s="344" t="e">
        <f>#REF!</f>
        <v>#REF!</v>
      </c>
      <c r="AM376" s="344"/>
      <c r="AN376" s="344"/>
      <c r="AO376" s="344"/>
      <c r="AP376" s="344"/>
      <c r="AQ376" s="344"/>
      <c r="AR376" s="344"/>
      <c r="AS376" s="344"/>
      <c r="AT376" s="344"/>
      <c r="AU376" s="319"/>
      <c r="AV376" s="319"/>
      <c r="AW376" s="308"/>
      <c r="AX376" s="319"/>
      <c r="AY376" s="308"/>
      <c r="AZ376" s="308"/>
      <c r="BA376" s="308"/>
      <c r="BB376" s="319"/>
      <c r="BC376" s="319"/>
    </row>
    <row r="377" spans="1:55" s="280" customFormat="1" ht="21" hidden="1" customHeight="1" x14ac:dyDescent="0.25">
      <c r="A377" s="356" t="e">
        <f>#REF!</f>
        <v>#REF!</v>
      </c>
      <c r="B377" s="357" t="e">
        <f>#REF!</f>
        <v>#REF!</v>
      </c>
      <c r="C377" s="356" t="e">
        <f>#REF!</f>
        <v>#REF!</v>
      </c>
      <c r="D377" s="344" t="e">
        <f>#REF!</f>
        <v>#REF!</v>
      </c>
      <c r="E377" s="344" t="e">
        <f>#REF!</f>
        <v>#REF!</v>
      </c>
      <c r="F377" s="344" t="e">
        <f>#REF!</f>
        <v>#REF!</v>
      </c>
      <c r="G377" s="344" t="e">
        <f>#REF!</f>
        <v>#REF!</v>
      </c>
      <c r="H377" s="344" t="e">
        <f>#REF!</f>
        <v>#REF!</v>
      </c>
      <c r="I377" s="344" t="e">
        <f>#REF!</f>
        <v>#REF!</v>
      </c>
      <c r="J377" s="344" t="e">
        <f>#REF!</f>
        <v>#REF!</v>
      </c>
      <c r="K377" s="344" t="e">
        <f>#REF!</f>
        <v>#REF!</v>
      </c>
      <c r="L377" s="344" t="e">
        <f>#REF!</f>
        <v>#REF!</v>
      </c>
      <c r="M377" s="344" t="e">
        <f>#REF!</f>
        <v>#REF!</v>
      </c>
      <c r="N377" s="344" t="e">
        <f>#REF!</f>
        <v>#REF!</v>
      </c>
      <c r="O377" s="344" t="e">
        <f>#REF!</f>
        <v>#REF!</v>
      </c>
      <c r="P377" s="344" t="e">
        <f>#REF!</f>
        <v>#REF!</v>
      </c>
      <c r="Q377" s="344" t="e">
        <f>#REF!</f>
        <v>#REF!</v>
      </c>
      <c r="R377" s="344"/>
      <c r="S377" s="344"/>
      <c r="T377" s="344" t="e">
        <f>#REF!</f>
        <v>#REF!</v>
      </c>
      <c r="U377" s="344"/>
      <c r="V377" s="344"/>
      <c r="W377" s="344" t="e">
        <f>#REF!</f>
        <v>#REF!</v>
      </c>
      <c r="X377" s="344"/>
      <c r="Y377" s="344"/>
      <c r="Z377" s="344" t="e">
        <f>#REF!</f>
        <v>#REF!</v>
      </c>
      <c r="AA377" s="344"/>
      <c r="AB377" s="344"/>
      <c r="AC377" s="344" t="e">
        <f>#REF!</f>
        <v>#REF!</v>
      </c>
      <c r="AD377" s="344"/>
      <c r="AE377" s="344"/>
      <c r="AF377" s="344" t="e">
        <f>#REF!</f>
        <v>#REF!</v>
      </c>
      <c r="AG377" s="344"/>
      <c r="AH377" s="344"/>
      <c r="AI377" s="344" t="e">
        <f>#REF!</f>
        <v>#REF!</v>
      </c>
      <c r="AJ377" s="344"/>
      <c r="AK377" s="344"/>
      <c r="AL377" s="344" t="e">
        <f>#REF!</f>
        <v>#REF!</v>
      </c>
      <c r="AM377" s="344"/>
      <c r="AN377" s="344"/>
      <c r="AO377" s="344"/>
      <c r="AP377" s="344"/>
      <c r="AQ377" s="344"/>
      <c r="AR377" s="344"/>
      <c r="AS377" s="344"/>
      <c r="AT377" s="344"/>
      <c r="AU377" s="319"/>
      <c r="AV377" s="319"/>
      <c r="AW377" s="308"/>
      <c r="AX377" s="319"/>
      <c r="AY377" s="308"/>
      <c r="AZ377" s="308"/>
      <c r="BA377" s="308"/>
      <c r="BB377" s="319"/>
      <c r="BC377" s="319"/>
    </row>
    <row r="378" spans="1:55" s="280" customFormat="1" ht="21" hidden="1" customHeight="1" x14ac:dyDescent="0.25">
      <c r="A378" s="356" t="e">
        <f>#REF!</f>
        <v>#REF!</v>
      </c>
      <c r="B378" s="357" t="e">
        <f>#REF!</f>
        <v>#REF!</v>
      </c>
      <c r="C378" s="356" t="e">
        <f>#REF!</f>
        <v>#REF!</v>
      </c>
      <c r="D378" s="344" t="e">
        <f>#REF!</f>
        <v>#REF!</v>
      </c>
      <c r="E378" s="344" t="e">
        <f>#REF!</f>
        <v>#REF!</v>
      </c>
      <c r="F378" s="344" t="e">
        <f>#REF!</f>
        <v>#REF!</v>
      </c>
      <c r="G378" s="344" t="e">
        <f>#REF!</f>
        <v>#REF!</v>
      </c>
      <c r="H378" s="344" t="e">
        <f>#REF!</f>
        <v>#REF!</v>
      </c>
      <c r="I378" s="344" t="e">
        <f>#REF!</f>
        <v>#REF!</v>
      </c>
      <c r="J378" s="344" t="e">
        <f>#REF!</f>
        <v>#REF!</v>
      </c>
      <c r="K378" s="344" t="e">
        <f>#REF!</f>
        <v>#REF!</v>
      </c>
      <c r="L378" s="344" t="e">
        <f>#REF!</f>
        <v>#REF!</v>
      </c>
      <c r="M378" s="344" t="e">
        <f>#REF!</f>
        <v>#REF!</v>
      </c>
      <c r="N378" s="344" t="e">
        <f>#REF!</f>
        <v>#REF!</v>
      </c>
      <c r="O378" s="344" t="e">
        <f>#REF!</f>
        <v>#REF!</v>
      </c>
      <c r="P378" s="344" t="e">
        <f>#REF!</f>
        <v>#REF!</v>
      </c>
      <c r="Q378" s="344" t="e">
        <f>#REF!</f>
        <v>#REF!</v>
      </c>
      <c r="R378" s="344"/>
      <c r="S378" s="344"/>
      <c r="T378" s="344" t="e">
        <f>#REF!</f>
        <v>#REF!</v>
      </c>
      <c r="U378" s="344"/>
      <c r="V378" s="344"/>
      <c r="W378" s="344" t="e">
        <f>#REF!</f>
        <v>#REF!</v>
      </c>
      <c r="X378" s="344"/>
      <c r="Y378" s="344"/>
      <c r="Z378" s="344" t="e">
        <f>#REF!</f>
        <v>#REF!</v>
      </c>
      <c r="AA378" s="344"/>
      <c r="AB378" s="344"/>
      <c r="AC378" s="344" t="e">
        <f>#REF!</f>
        <v>#REF!</v>
      </c>
      <c r="AD378" s="344"/>
      <c r="AE378" s="344"/>
      <c r="AF378" s="344" t="e">
        <f>#REF!</f>
        <v>#REF!</v>
      </c>
      <c r="AG378" s="344"/>
      <c r="AH378" s="344"/>
      <c r="AI378" s="344" t="e">
        <f>#REF!</f>
        <v>#REF!</v>
      </c>
      <c r="AJ378" s="344"/>
      <c r="AK378" s="344"/>
      <c r="AL378" s="344" t="e">
        <f>#REF!</f>
        <v>#REF!</v>
      </c>
      <c r="AM378" s="344"/>
      <c r="AN378" s="344"/>
      <c r="AO378" s="344"/>
      <c r="AP378" s="344"/>
      <c r="AQ378" s="344"/>
      <c r="AR378" s="344"/>
      <c r="AS378" s="344"/>
      <c r="AT378" s="344"/>
      <c r="AU378" s="319"/>
      <c r="AV378" s="319"/>
      <c r="AW378" s="308"/>
      <c r="AX378" s="319"/>
      <c r="AY378" s="308"/>
      <c r="AZ378" s="308"/>
      <c r="BA378" s="308"/>
      <c r="BB378" s="319"/>
      <c r="BC378" s="319"/>
    </row>
    <row r="379" spans="1:55" s="280" customFormat="1" ht="21" hidden="1" customHeight="1" x14ac:dyDescent="0.25">
      <c r="A379" s="356" t="e">
        <f>#REF!</f>
        <v>#REF!</v>
      </c>
      <c r="B379" s="357" t="e">
        <f>#REF!</f>
        <v>#REF!</v>
      </c>
      <c r="C379" s="356" t="e">
        <f>#REF!</f>
        <v>#REF!</v>
      </c>
      <c r="D379" s="344" t="e">
        <f>#REF!</f>
        <v>#REF!</v>
      </c>
      <c r="E379" s="344" t="e">
        <f>#REF!</f>
        <v>#REF!</v>
      </c>
      <c r="F379" s="344" t="e">
        <f>#REF!</f>
        <v>#REF!</v>
      </c>
      <c r="G379" s="344" t="e">
        <f>#REF!</f>
        <v>#REF!</v>
      </c>
      <c r="H379" s="344" t="e">
        <f>#REF!</f>
        <v>#REF!</v>
      </c>
      <c r="I379" s="344" t="e">
        <f>#REF!</f>
        <v>#REF!</v>
      </c>
      <c r="J379" s="344" t="e">
        <f>#REF!</f>
        <v>#REF!</v>
      </c>
      <c r="K379" s="344" t="e">
        <f>#REF!</f>
        <v>#REF!</v>
      </c>
      <c r="L379" s="344" t="e">
        <f>#REF!</f>
        <v>#REF!</v>
      </c>
      <c r="M379" s="344" t="e">
        <f>#REF!</f>
        <v>#REF!</v>
      </c>
      <c r="N379" s="344" t="e">
        <f>#REF!</f>
        <v>#REF!</v>
      </c>
      <c r="O379" s="344" t="e">
        <f>#REF!</f>
        <v>#REF!</v>
      </c>
      <c r="P379" s="344" t="e">
        <f>#REF!</f>
        <v>#REF!</v>
      </c>
      <c r="Q379" s="344" t="e">
        <f>#REF!</f>
        <v>#REF!</v>
      </c>
      <c r="R379" s="344"/>
      <c r="S379" s="344"/>
      <c r="T379" s="344" t="e">
        <f>#REF!</f>
        <v>#REF!</v>
      </c>
      <c r="U379" s="344"/>
      <c r="V379" s="344"/>
      <c r="W379" s="344" t="e">
        <f>#REF!</f>
        <v>#REF!</v>
      </c>
      <c r="X379" s="344"/>
      <c r="Y379" s="344"/>
      <c r="Z379" s="344" t="e">
        <f>#REF!</f>
        <v>#REF!</v>
      </c>
      <c r="AA379" s="344"/>
      <c r="AB379" s="344"/>
      <c r="AC379" s="344" t="e">
        <f>#REF!</f>
        <v>#REF!</v>
      </c>
      <c r="AD379" s="344"/>
      <c r="AE379" s="344"/>
      <c r="AF379" s="344" t="e">
        <f>#REF!</f>
        <v>#REF!</v>
      </c>
      <c r="AG379" s="344"/>
      <c r="AH379" s="344"/>
      <c r="AI379" s="344" t="e">
        <f>#REF!</f>
        <v>#REF!</v>
      </c>
      <c r="AJ379" s="344"/>
      <c r="AK379" s="344"/>
      <c r="AL379" s="344" t="e">
        <f>#REF!</f>
        <v>#REF!</v>
      </c>
      <c r="AM379" s="344"/>
      <c r="AN379" s="344"/>
      <c r="AO379" s="344"/>
      <c r="AP379" s="344"/>
      <c r="AQ379" s="344"/>
      <c r="AR379" s="344"/>
      <c r="AS379" s="344"/>
      <c r="AT379" s="344"/>
      <c r="AU379" s="319"/>
      <c r="AV379" s="319"/>
      <c r="AW379" s="308"/>
      <c r="AX379" s="319"/>
      <c r="AY379" s="308"/>
      <c r="AZ379" s="308"/>
      <c r="BA379" s="308"/>
      <c r="BB379" s="319"/>
      <c r="BC379" s="319"/>
    </row>
    <row r="380" spans="1:55" s="280" customFormat="1" ht="21" hidden="1" customHeight="1" x14ac:dyDescent="0.25">
      <c r="A380" s="356" t="e">
        <f>#REF!</f>
        <v>#REF!</v>
      </c>
      <c r="B380" s="357" t="e">
        <f>#REF!</f>
        <v>#REF!</v>
      </c>
      <c r="C380" s="356" t="e">
        <f>#REF!</f>
        <v>#REF!</v>
      </c>
      <c r="D380" s="344" t="e">
        <f>#REF!</f>
        <v>#REF!</v>
      </c>
      <c r="E380" s="344" t="e">
        <f>#REF!</f>
        <v>#REF!</v>
      </c>
      <c r="F380" s="344" t="e">
        <f>#REF!</f>
        <v>#REF!</v>
      </c>
      <c r="G380" s="344" t="e">
        <f>#REF!</f>
        <v>#REF!</v>
      </c>
      <c r="H380" s="344" t="e">
        <f>#REF!</f>
        <v>#REF!</v>
      </c>
      <c r="I380" s="344" t="e">
        <f>#REF!</f>
        <v>#REF!</v>
      </c>
      <c r="J380" s="344" t="e">
        <f>#REF!</f>
        <v>#REF!</v>
      </c>
      <c r="K380" s="344" t="e">
        <f>#REF!</f>
        <v>#REF!</v>
      </c>
      <c r="L380" s="344" t="e">
        <f>#REF!</f>
        <v>#REF!</v>
      </c>
      <c r="M380" s="344" t="e">
        <f>#REF!</f>
        <v>#REF!</v>
      </c>
      <c r="N380" s="344" t="e">
        <f>#REF!</f>
        <v>#REF!</v>
      </c>
      <c r="O380" s="344" t="e">
        <f>#REF!</f>
        <v>#REF!</v>
      </c>
      <c r="P380" s="344" t="e">
        <f>#REF!</f>
        <v>#REF!</v>
      </c>
      <c r="Q380" s="344" t="e">
        <f>#REF!</f>
        <v>#REF!</v>
      </c>
      <c r="R380" s="344"/>
      <c r="S380" s="344"/>
      <c r="T380" s="344" t="e">
        <f>#REF!</f>
        <v>#REF!</v>
      </c>
      <c r="U380" s="344"/>
      <c r="V380" s="344"/>
      <c r="W380" s="344" t="e">
        <f>#REF!</f>
        <v>#REF!</v>
      </c>
      <c r="X380" s="344"/>
      <c r="Y380" s="344"/>
      <c r="Z380" s="344" t="e">
        <f>#REF!</f>
        <v>#REF!</v>
      </c>
      <c r="AA380" s="344"/>
      <c r="AB380" s="344"/>
      <c r="AC380" s="344" t="e">
        <f>#REF!</f>
        <v>#REF!</v>
      </c>
      <c r="AD380" s="344"/>
      <c r="AE380" s="344"/>
      <c r="AF380" s="344" t="e">
        <f>#REF!</f>
        <v>#REF!</v>
      </c>
      <c r="AG380" s="344"/>
      <c r="AH380" s="344"/>
      <c r="AI380" s="344" t="e">
        <f>#REF!</f>
        <v>#REF!</v>
      </c>
      <c r="AJ380" s="344"/>
      <c r="AK380" s="344"/>
      <c r="AL380" s="344" t="e">
        <f>#REF!</f>
        <v>#REF!</v>
      </c>
      <c r="AM380" s="344"/>
      <c r="AN380" s="344"/>
      <c r="AO380" s="344"/>
      <c r="AP380" s="344"/>
      <c r="AQ380" s="344"/>
      <c r="AR380" s="344"/>
      <c r="AS380" s="344"/>
      <c r="AT380" s="344"/>
      <c r="AU380" s="319"/>
      <c r="AV380" s="319"/>
      <c r="AW380" s="308"/>
      <c r="AX380" s="319"/>
      <c r="AY380" s="308"/>
      <c r="AZ380" s="308"/>
      <c r="BA380" s="308"/>
      <c r="BB380" s="319"/>
      <c r="BC380" s="319"/>
    </row>
    <row r="381" spans="1:55" s="280" customFormat="1" ht="21" hidden="1" customHeight="1" x14ac:dyDescent="0.25">
      <c r="A381" s="356" t="e">
        <f>#REF!</f>
        <v>#REF!</v>
      </c>
      <c r="B381" s="357" t="e">
        <f>#REF!</f>
        <v>#REF!</v>
      </c>
      <c r="C381" s="356" t="e">
        <f>#REF!</f>
        <v>#REF!</v>
      </c>
      <c r="D381" s="344" t="e">
        <f>#REF!</f>
        <v>#REF!</v>
      </c>
      <c r="E381" s="344" t="e">
        <f>#REF!</f>
        <v>#REF!</v>
      </c>
      <c r="F381" s="344" t="e">
        <f>#REF!</f>
        <v>#REF!</v>
      </c>
      <c r="G381" s="344" t="e">
        <f>#REF!</f>
        <v>#REF!</v>
      </c>
      <c r="H381" s="344" t="e">
        <f>#REF!</f>
        <v>#REF!</v>
      </c>
      <c r="I381" s="344" t="e">
        <f>#REF!</f>
        <v>#REF!</v>
      </c>
      <c r="J381" s="344" t="e">
        <f>#REF!</f>
        <v>#REF!</v>
      </c>
      <c r="K381" s="344" t="e">
        <f>#REF!</f>
        <v>#REF!</v>
      </c>
      <c r="L381" s="344" t="e">
        <f>#REF!</f>
        <v>#REF!</v>
      </c>
      <c r="M381" s="344" t="e">
        <f>#REF!</f>
        <v>#REF!</v>
      </c>
      <c r="N381" s="344" t="e">
        <f>#REF!</f>
        <v>#REF!</v>
      </c>
      <c r="O381" s="344" t="e">
        <f>#REF!</f>
        <v>#REF!</v>
      </c>
      <c r="P381" s="344" t="e">
        <f>#REF!</f>
        <v>#REF!</v>
      </c>
      <c r="Q381" s="344" t="e">
        <f>#REF!</f>
        <v>#REF!</v>
      </c>
      <c r="R381" s="344"/>
      <c r="S381" s="344"/>
      <c r="T381" s="344" t="e">
        <f>#REF!</f>
        <v>#REF!</v>
      </c>
      <c r="U381" s="344"/>
      <c r="V381" s="344"/>
      <c r="W381" s="344" t="e">
        <f>#REF!</f>
        <v>#REF!</v>
      </c>
      <c r="X381" s="344"/>
      <c r="Y381" s="344"/>
      <c r="Z381" s="344" t="e">
        <f>#REF!</f>
        <v>#REF!</v>
      </c>
      <c r="AA381" s="344"/>
      <c r="AB381" s="344"/>
      <c r="AC381" s="344" t="e">
        <f>#REF!</f>
        <v>#REF!</v>
      </c>
      <c r="AD381" s="344"/>
      <c r="AE381" s="344"/>
      <c r="AF381" s="344" t="e">
        <f>#REF!</f>
        <v>#REF!</v>
      </c>
      <c r="AG381" s="344"/>
      <c r="AH381" s="344"/>
      <c r="AI381" s="344" t="e">
        <f>#REF!</f>
        <v>#REF!</v>
      </c>
      <c r="AJ381" s="344"/>
      <c r="AK381" s="344"/>
      <c r="AL381" s="344" t="e">
        <f>#REF!</f>
        <v>#REF!</v>
      </c>
      <c r="AM381" s="344"/>
      <c r="AN381" s="344"/>
      <c r="AO381" s="344"/>
      <c r="AP381" s="344"/>
      <c r="AQ381" s="344"/>
      <c r="AR381" s="344"/>
      <c r="AS381" s="344"/>
      <c r="AT381" s="344"/>
      <c r="AU381" s="319"/>
      <c r="AV381" s="319"/>
      <c r="AW381" s="308"/>
      <c r="AX381" s="319"/>
      <c r="AY381" s="308"/>
      <c r="AZ381" s="308"/>
      <c r="BA381" s="308"/>
      <c r="BB381" s="319"/>
      <c r="BC381" s="319"/>
    </row>
    <row r="382" spans="1:55" s="280" customFormat="1" ht="21" hidden="1" customHeight="1" x14ac:dyDescent="0.25">
      <c r="A382" s="356" t="e">
        <f>#REF!</f>
        <v>#REF!</v>
      </c>
      <c r="B382" s="357" t="e">
        <f>#REF!</f>
        <v>#REF!</v>
      </c>
      <c r="C382" s="356" t="e">
        <f>#REF!</f>
        <v>#REF!</v>
      </c>
      <c r="D382" s="344" t="e">
        <f>#REF!</f>
        <v>#REF!</v>
      </c>
      <c r="E382" s="344" t="e">
        <f>#REF!</f>
        <v>#REF!</v>
      </c>
      <c r="F382" s="344" t="e">
        <f>#REF!</f>
        <v>#REF!</v>
      </c>
      <c r="G382" s="344" t="e">
        <f>#REF!</f>
        <v>#REF!</v>
      </c>
      <c r="H382" s="344" t="e">
        <f>#REF!</f>
        <v>#REF!</v>
      </c>
      <c r="I382" s="344" t="e">
        <f>#REF!</f>
        <v>#REF!</v>
      </c>
      <c r="J382" s="344" t="e">
        <f>#REF!</f>
        <v>#REF!</v>
      </c>
      <c r="K382" s="344" t="e">
        <f>#REF!</f>
        <v>#REF!</v>
      </c>
      <c r="L382" s="344" t="e">
        <f>#REF!</f>
        <v>#REF!</v>
      </c>
      <c r="M382" s="344" t="e">
        <f>#REF!</f>
        <v>#REF!</v>
      </c>
      <c r="N382" s="344" t="e">
        <f>#REF!</f>
        <v>#REF!</v>
      </c>
      <c r="O382" s="344" t="e">
        <f>#REF!</f>
        <v>#REF!</v>
      </c>
      <c r="P382" s="344" t="e">
        <f>#REF!</f>
        <v>#REF!</v>
      </c>
      <c r="Q382" s="344" t="e">
        <f>#REF!</f>
        <v>#REF!</v>
      </c>
      <c r="R382" s="344"/>
      <c r="S382" s="344"/>
      <c r="T382" s="344" t="e">
        <f>#REF!</f>
        <v>#REF!</v>
      </c>
      <c r="U382" s="344"/>
      <c r="V382" s="344"/>
      <c r="W382" s="344" t="e">
        <f>#REF!</f>
        <v>#REF!</v>
      </c>
      <c r="X382" s="344"/>
      <c r="Y382" s="344"/>
      <c r="Z382" s="344" t="e">
        <f>#REF!</f>
        <v>#REF!</v>
      </c>
      <c r="AA382" s="344"/>
      <c r="AB382" s="344"/>
      <c r="AC382" s="344" t="e">
        <f>#REF!</f>
        <v>#REF!</v>
      </c>
      <c r="AD382" s="344"/>
      <c r="AE382" s="344"/>
      <c r="AF382" s="344" t="e">
        <f>#REF!</f>
        <v>#REF!</v>
      </c>
      <c r="AG382" s="344"/>
      <c r="AH382" s="344"/>
      <c r="AI382" s="344" t="e">
        <f>#REF!</f>
        <v>#REF!</v>
      </c>
      <c r="AJ382" s="344"/>
      <c r="AK382" s="344"/>
      <c r="AL382" s="344" t="e">
        <f>#REF!</f>
        <v>#REF!</v>
      </c>
      <c r="AM382" s="344"/>
      <c r="AN382" s="344"/>
      <c r="AO382" s="344"/>
      <c r="AP382" s="344"/>
      <c r="AQ382" s="344"/>
      <c r="AR382" s="344"/>
      <c r="AS382" s="344"/>
      <c r="AT382" s="344"/>
      <c r="AU382" s="319"/>
      <c r="AV382" s="319"/>
      <c r="AW382" s="308"/>
      <c r="AX382" s="319"/>
      <c r="AY382" s="308"/>
      <c r="AZ382" s="308"/>
      <c r="BA382" s="308"/>
      <c r="BB382" s="319"/>
      <c r="BC382" s="319"/>
    </row>
    <row r="383" spans="1:55" s="280" customFormat="1" ht="35.25" hidden="1" customHeight="1" x14ac:dyDescent="0.25">
      <c r="A383" s="356" t="e">
        <f>#REF!</f>
        <v>#REF!</v>
      </c>
      <c r="B383" s="357" t="e">
        <f>#REF!</f>
        <v>#REF!</v>
      </c>
      <c r="C383" s="356" t="e">
        <f>#REF!</f>
        <v>#REF!</v>
      </c>
      <c r="D383" s="344" t="e">
        <f>#REF!</f>
        <v>#REF!</v>
      </c>
      <c r="E383" s="344" t="e">
        <f>#REF!</f>
        <v>#REF!</v>
      </c>
      <c r="F383" s="344" t="e">
        <f>#REF!</f>
        <v>#REF!</v>
      </c>
      <c r="G383" s="344" t="e">
        <f>#REF!</f>
        <v>#REF!</v>
      </c>
      <c r="H383" s="344" t="e">
        <f>#REF!</f>
        <v>#REF!</v>
      </c>
      <c r="I383" s="344" t="e">
        <f>#REF!</f>
        <v>#REF!</v>
      </c>
      <c r="J383" s="344" t="e">
        <f>#REF!</f>
        <v>#REF!</v>
      </c>
      <c r="K383" s="344" t="e">
        <f>#REF!</f>
        <v>#REF!</v>
      </c>
      <c r="L383" s="344" t="e">
        <f>#REF!</f>
        <v>#REF!</v>
      </c>
      <c r="M383" s="344" t="e">
        <f>#REF!</f>
        <v>#REF!</v>
      </c>
      <c r="N383" s="344" t="e">
        <f>#REF!</f>
        <v>#REF!</v>
      </c>
      <c r="O383" s="344" t="e">
        <f>#REF!</f>
        <v>#REF!</v>
      </c>
      <c r="P383" s="344" t="e">
        <f>#REF!</f>
        <v>#REF!</v>
      </c>
      <c r="Q383" s="344" t="e">
        <f>#REF!</f>
        <v>#REF!</v>
      </c>
      <c r="R383" s="344"/>
      <c r="S383" s="344"/>
      <c r="T383" s="344" t="e">
        <f>#REF!</f>
        <v>#REF!</v>
      </c>
      <c r="U383" s="344"/>
      <c r="V383" s="344"/>
      <c r="W383" s="344" t="e">
        <f>#REF!</f>
        <v>#REF!</v>
      </c>
      <c r="X383" s="344"/>
      <c r="Y383" s="344"/>
      <c r="Z383" s="344" t="e">
        <f>#REF!</f>
        <v>#REF!</v>
      </c>
      <c r="AA383" s="344"/>
      <c r="AB383" s="344"/>
      <c r="AC383" s="344" t="e">
        <f>#REF!</f>
        <v>#REF!</v>
      </c>
      <c r="AD383" s="344"/>
      <c r="AE383" s="344"/>
      <c r="AF383" s="344" t="e">
        <f>#REF!</f>
        <v>#REF!</v>
      </c>
      <c r="AG383" s="344"/>
      <c r="AH383" s="344"/>
      <c r="AI383" s="344" t="e">
        <f>#REF!</f>
        <v>#REF!</v>
      </c>
      <c r="AJ383" s="344"/>
      <c r="AK383" s="344"/>
      <c r="AL383" s="344" t="e">
        <f>#REF!</f>
        <v>#REF!</v>
      </c>
      <c r="AM383" s="344"/>
      <c r="AN383" s="344"/>
      <c r="AO383" s="344"/>
      <c r="AP383" s="344"/>
      <c r="AQ383" s="344"/>
      <c r="AR383" s="344"/>
      <c r="AS383" s="344"/>
      <c r="AT383" s="344"/>
      <c r="AU383" s="319"/>
      <c r="AV383" s="319"/>
      <c r="AW383" s="308"/>
      <c r="AX383" s="319"/>
      <c r="AY383" s="308"/>
      <c r="AZ383" s="308"/>
      <c r="BA383" s="308"/>
      <c r="BB383" s="319"/>
      <c r="BC383" s="319"/>
    </row>
    <row r="384" spans="1:55" s="280" customFormat="1" ht="21" hidden="1" customHeight="1" x14ac:dyDescent="0.25">
      <c r="A384" s="356" t="e">
        <f>#REF!</f>
        <v>#REF!</v>
      </c>
      <c r="B384" s="357" t="e">
        <f>#REF!</f>
        <v>#REF!</v>
      </c>
      <c r="C384" s="356" t="e">
        <f>#REF!</f>
        <v>#REF!</v>
      </c>
      <c r="D384" s="344" t="e">
        <f>#REF!</f>
        <v>#REF!</v>
      </c>
      <c r="E384" s="344" t="e">
        <f>#REF!</f>
        <v>#REF!</v>
      </c>
      <c r="F384" s="344" t="e">
        <f>#REF!</f>
        <v>#REF!</v>
      </c>
      <c r="G384" s="344" t="e">
        <f>#REF!</f>
        <v>#REF!</v>
      </c>
      <c r="H384" s="344" t="e">
        <f>#REF!</f>
        <v>#REF!</v>
      </c>
      <c r="I384" s="344" t="e">
        <f>#REF!</f>
        <v>#REF!</v>
      </c>
      <c r="J384" s="344" t="e">
        <f>#REF!</f>
        <v>#REF!</v>
      </c>
      <c r="K384" s="344" t="e">
        <f>#REF!</f>
        <v>#REF!</v>
      </c>
      <c r="L384" s="344" t="e">
        <f>#REF!</f>
        <v>#REF!</v>
      </c>
      <c r="M384" s="344" t="e">
        <f>#REF!</f>
        <v>#REF!</v>
      </c>
      <c r="N384" s="344" t="e">
        <f>#REF!</f>
        <v>#REF!</v>
      </c>
      <c r="O384" s="344" t="e">
        <f>#REF!</f>
        <v>#REF!</v>
      </c>
      <c r="P384" s="344" t="e">
        <f>#REF!</f>
        <v>#REF!</v>
      </c>
      <c r="Q384" s="344" t="e">
        <f>#REF!</f>
        <v>#REF!</v>
      </c>
      <c r="R384" s="344"/>
      <c r="S384" s="344"/>
      <c r="T384" s="344" t="e">
        <f>#REF!</f>
        <v>#REF!</v>
      </c>
      <c r="U384" s="344"/>
      <c r="V384" s="344"/>
      <c r="W384" s="344" t="e">
        <f>#REF!</f>
        <v>#REF!</v>
      </c>
      <c r="X384" s="344"/>
      <c r="Y384" s="344"/>
      <c r="Z384" s="344" t="e">
        <f>#REF!</f>
        <v>#REF!</v>
      </c>
      <c r="AA384" s="344"/>
      <c r="AB384" s="344"/>
      <c r="AC384" s="344" t="e">
        <f>#REF!</f>
        <v>#REF!</v>
      </c>
      <c r="AD384" s="344"/>
      <c r="AE384" s="344"/>
      <c r="AF384" s="344" t="e">
        <f>#REF!</f>
        <v>#REF!</v>
      </c>
      <c r="AG384" s="344"/>
      <c r="AH384" s="344"/>
      <c r="AI384" s="344" t="e">
        <f>#REF!</f>
        <v>#REF!</v>
      </c>
      <c r="AJ384" s="344"/>
      <c r="AK384" s="344"/>
      <c r="AL384" s="344" t="e">
        <f>#REF!</f>
        <v>#REF!</v>
      </c>
      <c r="AM384" s="344"/>
      <c r="AN384" s="344"/>
      <c r="AO384" s="344"/>
      <c r="AP384" s="344"/>
      <c r="AQ384" s="344"/>
      <c r="AR384" s="344"/>
      <c r="AS384" s="344"/>
      <c r="AT384" s="344"/>
      <c r="AU384" s="319"/>
      <c r="AV384" s="319"/>
      <c r="AW384" s="308"/>
      <c r="AX384" s="319"/>
      <c r="AY384" s="308"/>
      <c r="AZ384" s="308"/>
      <c r="BA384" s="308"/>
      <c r="BB384" s="319"/>
      <c r="BC384" s="319"/>
    </row>
    <row r="385" spans="1:55" s="280" customFormat="1" ht="21" hidden="1" customHeight="1" x14ac:dyDescent="0.25">
      <c r="A385" s="356" t="e">
        <f>#REF!</f>
        <v>#REF!</v>
      </c>
      <c r="B385" s="357" t="e">
        <f>#REF!</f>
        <v>#REF!</v>
      </c>
      <c r="C385" s="356" t="e">
        <f>#REF!</f>
        <v>#REF!</v>
      </c>
      <c r="D385" s="344" t="e">
        <f>#REF!</f>
        <v>#REF!</v>
      </c>
      <c r="E385" s="344" t="e">
        <f>#REF!</f>
        <v>#REF!</v>
      </c>
      <c r="F385" s="344" t="e">
        <f>#REF!</f>
        <v>#REF!</v>
      </c>
      <c r="G385" s="344" t="e">
        <f>#REF!</f>
        <v>#REF!</v>
      </c>
      <c r="H385" s="344" t="e">
        <f>#REF!</f>
        <v>#REF!</v>
      </c>
      <c r="I385" s="344" t="e">
        <f>#REF!</f>
        <v>#REF!</v>
      </c>
      <c r="J385" s="344" t="e">
        <f>#REF!</f>
        <v>#REF!</v>
      </c>
      <c r="K385" s="344" t="e">
        <f>#REF!</f>
        <v>#REF!</v>
      </c>
      <c r="L385" s="344" t="e">
        <f>#REF!</f>
        <v>#REF!</v>
      </c>
      <c r="M385" s="344" t="e">
        <f>#REF!</f>
        <v>#REF!</v>
      </c>
      <c r="N385" s="344" t="e">
        <f>#REF!</f>
        <v>#REF!</v>
      </c>
      <c r="O385" s="344" t="e">
        <f>#REF!</f>
        <v>#REF!</v>
      </c>
      <c r="P385" s="344" t="e">
        <f>#REF!</f>
        <v>#REF!</v>
      </c>
      <c r="Q385" s="344" t="e">
        <f>#REF!</f>
        <v>#REF!</v>
      </c>
      <c r="R385" s="344"/>
      <c r="S385" s="344"/>
      <c r="T385" s="344" t="e">
        <f>#REF!</f>
        <v>#REF!</v>
      </c>
      <c r="U385" s="344"/>
      <c r="V385" s="344"/>
      <c r="W385" s="344" t="e">
        <f>#REF!</f>
        <v>#REF!</v>
      </c>
      <c r="X385" s="344"/>
      <c r="Y385" s="344"/>
      <c r="Z385" s="344" t="e">
        <f>#REF!</f>
        <v>#REF!</v>
      </c>
      <c r="AA385" s="344"/>
      <c r="AB385" s="344"/>
      <c r="AC385" s="344" t="e">
        <f>#REF!</f>
        <v>#REF!</v>
      </c>
      <c r="AD385" s="344"/>
      <c r="AE385" s="344"/>
      <c r="AF385" s="344" t="e">
        <f>#REF!</f>
        <v>#REF!</v>
      </c>
      <c r="AG385" s="344"/>
      <c r="AH385" s="344"/>
      <c r="AI385" s="344" t="e">
        <f>#REF!</f>
        <v>#REF!</v>
      </c>
      <c r="AJ385" s="344"/>
      <c r="AK385" s="344"/>
      <c r="AL385" s="344" t="e">
        <f>#REF!</f>
        <v>#REF!</v>
      </c>
      <c r="AM385" s="344"/>
      <c r="AN385" s="344"/>
      <c r="AO385" s="344"/>
      <c r="AP385" s="344"/>
      <c r="AQ385" s="344"/>
      <c r="AR385" s="344"/>
      <c r="AS385" s="344"/>
      <c r="AT385" s="344"/>
      <c r="AU385" s="319"/>
      <c r="AV385" s="319"/>
      <c r="AW385" s="308"/>
      <c r="AX385" s="319"/>
      <c r="AY385" s="308"/>
      <c r="AZ385" s="308"/>
      <c r="BA385" s="308"/>
      <c r="BB385" s="319"/>
      <c r="BC385" s="319"/>
    </row>
    <row r="386" spans="1:55" s="280" customFormat="1" ht="21" hidden="1" customHeight="1" x14ac:dyDescent="0.25">
      <c r="A386" s="356" t="str">
        <f>A636</f>
        <v>III.2</v>
      </c>
      <c r="B386" s="356" t="str">
        <f t="shared" ref="B386:AL386" si="221">B636</f>
        <v>Cứng hóa đường giao thông đến trung tâm xã</v>
      </c>
      <c r="C386" s="356">
        <f t="shared" si="221"/>
        <v>0</v>
      </c>
      <c r="D386" s="344">
        <f t="shared" si="221"/>
        <v>34990</v>
      </c>
      <c r="E386" s="344">
        <f t="shared" si="221"/>
        <v>34990</v>
      </c>
      <c r="F386" s="344">
        <f t="shared" si="221"/>
        <v>0</v>
      </c>
      <c r="G386" s="344">
        <f t="shared" si="221"/>
        <v>0</v>
      </c>
      <c r="H386" s="344">
        <f t="shared" si="221"/>
        <v>34990</v>
      </c>
      <c r="I386" s="344">
        <f t="shared" si="221"/>
        <v>34990</v>
      </c>
      <c r="J386" s="344">
        <f t="shared" si="221"/>
        <v>0</v>
      </c>
      <c r="K386" s="344">
        <f t="shared" si="221"/>
        <v>34990</v>
      </c>
      <c r="L386" s="344">
        <f t="shared" si="221"/>
        <v>34990</v>
      </c>
      <c r="M386" s="344">
        <f t="shared" si="221"/>
        <v>0</v>
      </c>
      <c r="N386" s="344">
        <f t="shared" si="221"/>
        <v>0</v>
      </c>
      <c r="O386" s="344">
        <f t="shared" si="221"/>
        <v>0</v>
      </c>
      <c r="P386" s="344">
        <f t="shared" si="221"/>
        <v>0</v>
      </c>
      <c r="Q386" s="344">
        <f t="shared" si="221"/>
        <v>17495</v>
      </c>
      <c r="R386" s="344"/>
      <c r="S386" s="344"/>
      <c r="T386" s="344">
        <f t="shared" si="221"/>
        <v>0</v>
      </c>
      <c r="U386" s="344"/>
      <c r="V386" s="344"/>
      <c r="W386" s="344">
        <f t="shared" si="221"/>
        <v>17495</v>
      </c>
      <c r="X386" s="344"/>
      <c r="Y386" s="344"/>
      <c r="Z386" s="344">
        <f t="shared" si="221"/>
        <v>0</v>
      </c>
      <c r="AA386" s="344"/>
      <c r="AB386" s="344"/>
      <c r="AC386" s="344">
        <f t="shared" si="221"/>
        <v>0</v>
      </c>
      <c r="AD386" s="344"/>
      <c r="AE386" s="344"/>
      <c r="AF386" s="344">
        <f t="shared" si="221"/>
        <v>0</v>
      </c>
      <c r="AG386" s="344"/>
      <c r="AH386" s="344"/>
      <c r="AI386" s="344">
        <f t="shared" si="221"/>
        <v>0</v>
      </c>
      <c r="AJ386" s="344"/>
      <c r="AK386" s="344"/>
      <c r="AL386" s="344">
        <f t="shared" si="221"/>
        <v>0</v>
      </c>
      <c r="AM386" s="344"/>
      <c r="AN386" s="344"/>
      <c r="AO386" s="344"/>
      <c r="AP386" s="344"/>
      <c r="AQ386" s="344"/>
      <c r="AR386" s="344"/>
      <c r="AS386" s="344"/>
      <c r="AT386" s="344"/>
      <c r="AU386" s="319"/>
      <c r="AV386" s="319"/>
      <c r="AW386" s="308"/>
      <c r="AX386" s="319"/>
      <c r="AY386" s="308"/>
      <c r="AZ386" s="308"/>
      <c r="BA386" s="308"/>
      <c r="BB386" s="319"/>
      <c r="BC386" s="319"/>
    </row>
    <row r="387" spans="1:55" s="280" customFormat="1" ht="31.5" hidden="1" customHeight="1" x14ac:dyDescent="0.25">
      <c r="A387" s="356" t="str">
        <f>A637</f>
        <v>a)</v>
      </c>
      <c r="B387" s="357" t="str">
        <f t="shared" ref="B387:AL387" si="222">B637</f>
        <v xml:space="preserve">Các xã, thôn thực hiện theo Quyết định số 652/QĐ-TTg ngày 28/5/2022 </v>
      </c>
      <c r="C387" s="356">
        <f t="shared" si="222"/>
        <v>0</v>
      </c>
      <c r="D387" s="344">
        <f t="shared" si="222"/>
        <v>34990</v>
      </c>
      <c r="E387" s="344">
        <f t="shared" si="222"/>
        <v>34990</v>
      </c>
      <c r="F387" s="344">
        <f t="shared" si="222"/>
        <v>0</v>
      </c>
      <c r="G387" s="344">
        <f t="shared" si="222"/>
        <v>0</v>
      </c>
      <c r="H387" s="344">
        <f t="shared" si="222"/>
        <v>34990</v>
      </c>
      <c r="I387" s="344">
        <f t="shared" si="222"/>
        <v>34990</v>
      </c>
      <c r="J387" s="344">
        <f t="shared" si="222"/>
        <v>0</v>
      </c>
      <c r="K387" s="344">
        <f t="shared" si="222"/>
        <v>34990</v>
      </c>
      <c r="L387" s="344">
        <f t="shared" si="222"/>
        <v>34990</v>
      </c>
      <c r="M387" s="344">
        <f t="shared" si="222"/>
        <v>0</v>
      </c>
      <c r="N387" s="344">
        <f t="shared" si="222"/>
        <v>0</v>
      </c>
      <c r="O387" s="344">
        <f t="shared" si="222"/>
        <v>0</v>
      </c>
      <c r="P387" s="344">
        <f t="shared" si="222"/>
        <v>0</v>
      </c>
      <c r="Q387" s="344">
        <f t="shared" si="222"/>
        <v>17495</v>
      </c>
      <c r="R387" s="344"/>
      <c r="S387" s="344"/>
      <c r="T387" s="344">
        <f t="shared" si="222"/>
        <v>0</v>
      </c>
      <c r="U387" s="344"/>
      <c r="V387" s="344"/>
      <c r="W387" s="344">
        <f t="shared" si="222"/>
        <v>17495</v>
      </c>
      <c r="X387" s="344"/>
      <c r="Y387" s="344"/>
      <c r="Z387" s="344">
        <f t="shared" si="222"/>
        <v>0</v>
      </c>
      <c r="AA387" s="344"/>
      <c r="AB387" s="344"/>
      <c r="AC387" s="344">
        <f t="shared" si="222"/>
        <v>0</v>
      </c>
      <c r="AD387" s="344"/>
      <c r="AE387" s="344"/>
      <c r="AF387" s="344">
        <f t="shared" si="222"/>
        <v>0</v>
      </c>
      <c r="AG387" s="344"/>
      <c r="AH387" s="344"/>
      <c r="AI387" s="344">
        <f t="shared" si="222"/>
        <v>0</v>
      </c>
      <c r="AJ387" s="344"/>
      <c r="AK387" s="344"/>
      <c r="AL387" s="344">
        <f t="shared" si="222"/>
        <v>0</v>
      </c>
      <c r="AM387" s="344"/>
      <c r="AN387" s="344"/>
      <c r="AO387" s="344"/>
      <c r="AP387" s="344"/>
      <c r="AQ387" s="344"/>
      <c r="AR387" s="344"/>
      <c r="AS387" s="344"/>
      <c r="AT387" s="344"/>
      <c r="AU387" s="319"/>
      <c r="AV387" s="319"/>
      <c r="AW387" s="308"/>
      <c r="AX387" s="319"/>
      <c r="AY387" s="308"/>
      <c r="AZ387" s="308"/>
      <c r="BA387" s="308"/>
      <c r="BB387" s="319"/>
      <c r="BC387" s="319"/>
    </row>
    <row r="388" spans="1:55" s="280" customFormat="1" ht="21" hidden="1" customHeight="1" x14ac:dyDescent="0.25">
      <c r="A388" s="356" t="str">
        <f>A638</f>
        <v>*</v>
      </c>
      <c r="B388" s="357" t="str">
        <f t="shared" ref="B388:AL388" si="223">B638</f>
        <v>Xã Mường Đun</v>
      </c>
      <c r="C388" s="356">
        <f t="shared" si="223"/>
        <v>0</v>
      </c>
      <c r="D388" s="344">
        <f t="shared" si="223"/>
        <v>14990</v>
      </c>
      <c r="E388" s="344">
        <f t="shared" si="223"/>
        <v>14990</v>
      </c>
      <c r="F388" s="344">
        <f t="shared" si="223"/>
        <v>0</v>
      </c>
      <c r="G388" s="344">
        <f t="shared" si="223"/>
        <v>0</v>
      </c>
      <c r="H388" s="344">
        <f t="shared" si="223"/>
        <v>14990</v>
      </c>
      <c r="I388" s="344">
        <f t="shared" si="223"/>
        <v>14990</v>
      </c>
      <c r="J388" s="344">
        <f t="shared" si="223"/>
        <v>0</v>
      </c>
      <c r="K388" s="344">
        <f t="shared" si="223"/>
        <v>14990</v>
      </c>
      <c r="L388" s="344">
        <f t="shared" si="223"/>
        <v>14990</v>
      </c>
      <c r="M388" s="344">
        <f t="shared" si="223"/>
        <v>0</v>
      </c>
      <c r="N388" s="344">
        <f t="shared" si="223"/>
        <v>0</v>
      </c>
      <c r="O388" s="344">
        <f t="shared" si="223"/>
        <v>0</v>
      </c>
      <c r="P388" s="344">
        <f t="shared" si="223"/>
        <v>0</v>
      </c>
      <c r="Q388" s="344">
        <f t="shared" si="223"/>
        <v>7495</v>
      </c>
      <c r="R388" s="344"/>
      <c r="S388" s="344"/>
      <c r="T388" s="344">
        <f t="shared" si="223"/>
        <v>0</v>
      </c>
      <c r="U388" s="344"/>
      <c r="V388" s="344"/>
      <c r="W388" s="344">
        <f t="shared" si="223"/>
        <v>7495</v>
      </c>
      <c r="X388" s="344"/>
      <c r="Y388" s="344"/>
      <c r="Z388" s="344">
        <f t="shared" si="223"/>
        <v>0</v>
      </c>
      <c r="AA388" s="344"/>
      <c r="AB388" s="344"/>
      <c r="AC388" s="344">
        <f t="shared" si="223"/>
        <v>0</v>
      </c>
      <c r="AD388" s="344"/>
      <c r="AE388" s="344"/>
      <c r="AF388" s="344">
        <f t="shared" si="223"/>
        <v>0</v>
      </c>
      <c r="AG388" s="344"/>
      <c r="AH388" s="344"/>
      <c r="AI388" s="344">
        <f t="shared" si="223"/>
        <v>0</v>
      </c>
      <c r="AJ388" s="344"/>
      <c r="AK388" s="344"/>
      <c r="AL388" s="344">
        <f t="shared" si="223"/>
        <v>0</v>
      </c>
      <c r="AM388" s="344"/>
      <c r="AN388" s="344"/>
      <c r="AO388" s="344"/>
      <c r="AP388" s="344"/>
      <c r="AQ388" s="344"/>
      <c r="AR388" s="344"/>
      <c r="AS388" s="344"/>
      <c r="AT388" s="344"/>
      <c r="AU388" s="319"/>
      <c r="AV388" s="319"/>
      <c r="AW388" s="308"/>
      <c r="AX388" s="319"/>
      <c r="AY388" s="308"/>
      <c r="AZ388" s="308"/>
      <c r="BA388" s="308"/>
      <c r="BB388" s="319"/>
      <c r="BC388" s="319"/>
    </row>
    <row r="389" spans="1:55" s="280" customFormat="1" ht="21" hidden="1" customHeight="1" x14ac:dyDescent="0.25">
      <c r="A389" s="356" t="str">
        <f>A640</f>
        <v>*</v>
      </c>
      <c r="B389" s="357" t="str">
        <f t="shared" ref="B389:AT389" si="224">B640</f>
        <v>Xã Trung Thu</v>
      </c>
      <c r="C389" s="356">
        <f t="shared" si="224"/>
        <v>0</v>
      </c>
      <c r="D389" s="344">
        <f t="shared" si="224"/>
        <v>20000</v>
      </c>
      <c r="E389" s="344">
        <f t="shared" si="224"/>
        <v>20000</v>
      </c>
      <c r="F389" s="344">
        <f t="shared" si="224"/>
        <v>0</v>
      </c>
      <c r="G389" s="344">
        <f t="shared" si="224"/>
        <v>0</v>
      </c>
      <c r="H389" s="344">
        <f t="shared" si="224"/>
        <v>20000</v>
      </c>
      <c r="I389" s="344">
        <f t="shared" si="224"/>
        <v>20000</v>
      </c>
      <c r="J389" s="344">
        <f t="shared" si="224"/>
        <v>0</v>
      </c>
      <c r="K389" s="344">
        <f t="shared" si="224"/>
        <v>20000</v>
      </c>
      <c r="L389" s="344">
        <f t="shared" si="224"/>
        <v>20000</v>
      </c>
      <c r="M389" s="344">
        <f t="shared" si="224"/>
        <v>0</v>
      </c>
      <c r="N389" s="344">
        <f t="shared" si="224"/>
        <v>0</v>
      </c>
      <c r="O389" s="344">
        <f t="shared" si="224"/>
        <v>0</v>
      </c>
      <c r="P389" s="344">
        <f t="shared" si="224"/>
        <v>0</v>
      </c>
      <c r="Q389" s="344">
        <f t="shared" si="224"/>
        <v>10000</v>
      </c>
      <c r="R389" s="344"/>
      <c r="S389" s="344"/>
      <c r="T389" s="344">
        <f t="shared" si="224"/>
        <v>0</v>
      </c>
      <c r="U389" s="344"/>
      <c r="V389" s="344"/>
      <c r="W389" s="344">
        <f t="shared" si="224"/>
        <v>10000</v>
      </c>
      <c r="X389" s="344"/>
      <c r="Y389" s="344"/>
      <c r="Z389" s="344">
        <f t="shared" si="224"/>
        <v>0</v>
      </c>
      <c r="AA389" s="344"/>
      <c r="AB389" s="344"/>
      <c r="AC389" s="344">
        <f t="shared" si="224"/>
        <v>0</v>
      </c>
      <c r="AD389" s="344"/>
      <c r="AE389" s="344"/>
      <c r="AF389" s="344">
        <f t="shared" si="224"/>
        <v>0</v>
      </c>
      <c r="AG389" s="344"/>
      <c r="AH389" s="344"/>
      <c r="AI389" s="344">
        <f t="shared" si="224"/>
        <v>0</v>
      </c>
      <c r="AJ389" s="344"/>
      <c r="AK389" s="344"/>
      <c r="AL389" s="344">
        <f t="shared" si="224"/>
        <v>0</v>
      </c>
      <c r="AM389" s="344"/>
      <c r="AN389" s="344"/>
      <c r="AO389" s="356">
        <f t="shared" si="224"/>
        <v>0</v>
      </c>
      <c r="AP389" s="356">
        <f t="shared" si="224"/>
        <v>0</v>
      </c>
      <c r="AQ389" s="356">
        <f t="shared" si="224"/>
        <v>0</v>
      </c>
      <c r="AR389" s="356">
        <f t="shared" si="224"/>
        <v>0</v>
      </c>
      <c r="AS389" s="356">
        <f t="shared" si="224"/>
        <v>0</v>
      </c>
      <c r="AT389" s="356">
        <f t="shared" si="224"/>
        <v>0</v>
      </c>
      <c r="AU389" s="319"/>
      <c r="AV389" s="319"/>
      <c r="AW389" s="308"/>
      <c r="AX389" s="319"/>
      <c r="AY389" s="308"/>
      <c r="AZ389" s="308"/>
      <c r="BA389" s="308"/>
      <c r="BB389" s="319"/>
      <c r="BC389" s="319"/>
    </row>
    <row r="390" spans="1:55" s="280" customFormat="1" ht="21" hidden="1" customHeight="1" x14ac:dyDescent="0.25">
      <c r="A390" s="356" t="e">
        <f>#REF!</f>
        <v>#REF!</v>
      </c>
      <c r="B390" s="357" t="e">
        <f>#REF!</f>
        <v>#REF!</v>
      </c>
      <c r="C390" s="356" t="e">
        <f>#REF!</f>
        <v>#REF!</v>
      </c>
      <c r="D390" s="344" t="e">
        <f>#REF!</f>
        <v>#REF!</v>
      </c>
      <c r="E390" s="344" t="e">
        <f>#REF!</f>
        <v>#REF!</v>
      </c>
      <c r="F390" s="344" t="e">
        <f>#REF!</f>
        <v>#REF!</v>
      </c>
      <c r="G390" s="344" t="e">
        <f>#REF!</f>
        <v>#REF!</v>
      </c>
      <c r="H390" s="344" t="e">
        <f>#REF!</f>
        <v>#REF!</v>
      </c>
      <c r="I390" s="344" t="e">
        <f>#REF!</f>
        <v>#REF!</v>
      </c>
      <c r="J390" s="344" t="e">
        <f>#REF!</f>
        <v>#REF!</v>
      </c>
      <c r="K390" s="344" t="e">
        <f>#REF!</f>
        <v>#REF!</v>
      </c>
      <c r="L390" s="344" t="e">
        <f>#REF!</f>
        <v>#REF!</v>
      </c>
      <c r="M390" s="344" t="e">
        <f>#REF!</f>
        <v>#REF!</v>
      </c>
      <c r="N390" s="344" t="e">
        <f>#REF!</f>
        <v>#REF!</v>
      </c>
      <c r="O390" s="344" t="e">
        <f>#REF!</f>
        <v>#REF!</v>
      </c>
      <c r="P390" s="344" t="e">
        <f>#REF!</f>
        <v>#REF!</v>
      </c>
      <c r="Q390" s="344" t="e">
        <f>#REF!</f>
        <v>#REF!</v>
      </c>
      <c r="R390" s="344"/>
      <c r="S390" s="344"/>
      <c r="T390" s="344" t="e">
        <f>#REF!</f>
        <v>#REF!</v>
      </c>
      <c r="U390" s="344"/>
      <c r="V390" s="344"/>
      <c r="W390" s="344" t="e">
        <f>#REF!</f>
        <v>#REF!</v>
      </c>
      <c r="X390" s="344"/>
      <c r="Y390" s="344"/>
      <c r="Z390" s="344" t="e">
        <f>#REF!</f>
        <v>#REF!</v>
      </c>
      <c r="AA390" s="344"/>
      <c r="AB390" s="344"/>
      <c r="AC390" s="344" t="e">
        <f>#REF!</f>
        <v>#REF!</v>
      </c>
      <c r="AD390" s="344"/>
      <c r="AE390" s="344"/>
      <c r="AF390" s="344" t="e">
        <f>#REF!</f>
        <v>#REF!</v>
      </c>
      <c r="AG390" s="344"/>
      <c r="AH390" s="344"/>
      <c r="AI390" s="344" t="e">
        <f>#REF!</f>
        <v>#REF!</v>
      </c>
      <c r="AJ390" s="344"/>
      <c r="AK390" s="344"/>
      <c r="AL390" s="344" t="e">
        <f>#REF!</f>
        <v>#REF!</v>
      </c>
      <c r="AM390" s="344"/>
      <c r="AN390" s="344"/>
      <c r="AO390" s="344"/>
      <c r="AP390" s="344"/>
      <c r="AQ390" s="344"/>
      <c r="AR390" s="344"/>
      <c r="AS390" s="344"/>
      <c r="AT390" s="344"/>
      <c r="AU390" s="319"/>
      <c r="AV390" s="319"/>
      <c r="AW390" s="308"/>
      <c r="AX390" s="319"/>
      <c r="AY390" s="308"/>
      <c r="AZ390" s="308"/>
      <c r="BA390" s="308"/>
      <c r="BB390" s="319"/>
      <c r="BC390" s="319"/>
    </row>
    <row r="391" spans="1:55" s="280" customFormat="1" ht="30.75" hidden="1" customHeight="1" x14ac:dyDescent="0.25">
      <c r="A391" s="356" t="e">
        <f>#REF!</f>
        <v>#REF!</v>
      </c>
      <c r="B391" s="357" t="e">
        <f>#REF!</f>
        <v>#REF!</v>
      </c>
      <c r="C391" s="356" t="e">
        <f>#REF!</f>
        <v>#REF!</v>
      </c>
      <c r="D391" s="344" t="e">
        <f>#REF!</f>
        <v>#REF!</v>
      </c>
      <c r="E391" s="344" t="e">
        <f>#REF!</f>
        <v>#REF!</v>
      </c>
      <c r="F391" s="344" t="e">
        <f>#REF!</f>
        <v>#REF!</v>
      </c>
      <c r="G391" s="344" t="e">
        <f>#REF!</f>
        <v>#REF!</v>
      </c>
      <c r="H391" s="344" t="e">
        <f>#REF!</f>
        <v>#REF!</v>
      </c>
      <c r="I391" s="344" t="e">
        <f>#REF!</f>
        <v>#REF!</v>
      </c>
      <c r="J391" s="344" t="e">
        <f>#REF!</f>
        <v>#REF!</v>
      </c>
      <c r="K391" s="344" t="e">
        <f>#REF!</f>
        <v>#REF!</v>
      </c>
      <c r="L391" s="344" t="e">
        <f>#REF!</f>
        <v>#REF!</v>
      </c>
      <c r="M391" s="344" t="e">
        <f>#REF!</f>
        <v>#REF!</v>
      </c>
      <c r="N391" s="344" t="e">
        <f>#REF!</f>
        <v>#REF!</v>
      </c>
      <c r="O391" s="344" t="e">
        <f>#REF!</f>
        <v>#REF!</v>
      </c>
      <c r="P391" s="344" t="e">
        <f>#REF!</f>
        <v>#REF!</v>
      </c>
      <c r="Q391" s="344" t="e">
        <f>#REF!</f>
        <v>#REF!</v>
      </c>
      <c r="R391" s="344"/>
      <c r="S391" s="344"/>
      <c r="T391" s="344" t="e">
        <f>#REF!</f>
        <v>#REF!</v>
      </c>
      <c r="U391" s="344"/>
      <c r="V391" s="344"/>
      <c r="W391" s="344" t="e">
        <f>#REF!</f>
        <v>#REF!</v>
      </c>
      <c r="X391" s="344"/>
      <c r="Y391" s="344"/>
      <c r="Z391" s="344" t="e">
        <f>#REF!</f>
        <v>#REF!</v>
      </c>
      <c r="AA391" s="344"/>
      <c r="AB391" s="344"/>
      <c r="AC391" s="344" t="e">
        <f>#REF!</f>
        <v>#REF!</v>
      </c>
      <c r="AD391" s="344"/>
      <c r="AE391" s="344"/>
      <c r="AF391" s="344" t="e">
        <f>#REF!</f>
        <v>#REF!</v>
      </c>
      <c r="AG391" s="344"/>
      <c r="AH391" s="344"/>
      <c r="AI391" s="344" t="e">
        <f>#REF!</f>
        <v>#REF!</v>
      </c>
      <c r="AJ391" s="344"/>
      <c r="AK391" s="344"/>
      <c r="AL391" s="344" t="e">
        <f>#REF!</f>
        <v>#REF!</v>
      </c>
      <c r="AM391" s="344"/>
      <c r="AN391" s="344"/>
      <c r="AO391" s="344"/>
      <c r="AP391" s="344"/>
      <c r="AQ391" s="344"/>
      <c r="AR391" s="344"/>
      <c r="AS391" s="344"/>
      <c r="AT391" s="344"/>
      <c r="AU391" s="319"/>
      <c r="AV391" s="319"/>
      <c r="AW391" s="308"/>
      <c r="AX391" s="319"/>
      <c r="AY391" s="308"/>
      <c r="AZ391" s="308"/>
      <c r="BA391" s="308"/>
      <c r="BB391" s="319"/>
      <c r="BC391" s="319"/>
    </row>
    <row r="392" spans="1:55" s="280" customFormat="1" ht="39.75" hidden="1" customHeight="1" x14ac:dyDescent="0.25">
      <c r="A392" s="356" t="e">
        <f>#REF!</f>
        <v>#REF!</v>
      </c>
      <c r="B392" s="357" t="e">
        <f>#REF!</f>
        <v>#REF!</v>
      </c>
      <c r="C392" s="356" t="e">
        <f>#REF!</f>
        <v>#REF!</v>
      </c>
      <c r="D392" s="344" t="e">
        <f>#REF!</f>
        <v>#REF!</v>
      </c>
      <c r="E392" s="344" t="e">
        <f>#REF!</f>
        <v>#REF!</v>
      </c>
      <c r="F392" s="344" t="e">
        <f>#REF!</f>
        <v>#REF!</v>
      </c>
      <c r="G392" s="344" t="e">
        <f>#REF!</f>
        <v>#REF!</v>
      </c>
      <c r="H392" s="344" t="e">
        <f>#REF!</f>
        <v>#REF!</v>
      </c>
      <c r="I392" s="344" t="e">
        <f>#REF!</f>
        <v>#REF!</v>
      </c>
      <c r="J392" s="344" t="e">
        <f>#REF!</f>
        <v>#REF!</v>
      </c>
      <c r="K392" s="344" t="e">
        <f>#REF!</f>
        <v>#REF!</v>
      </c>
      <c r="L392" s="344" t="e">
        <f>#REF!</f>
        <v>#REF!</v>
      </c>
      <c r="M392" s="344" t="e">
        <f>#REF!</f>
        <v>#REF!</v>
      </c>
      <c r="N392" s="344" t="e">
        <f>#REF!</f>
        <v>#REF!</v>
      </c>
      <c r="O392" s="344" t="e">
        <f>#REF!</f>
        <v>#REF!</v>
      </c>
      <c r="P392" s="344" t="e">
        <f>#REF!</f>
        <v>#REF!</v>
      </c>
      <c r="Q392" s="344" t="e">
        <f>#REF!</f>
        <v>#REF!</v>
      </c>
      <c r="R392" s="344"/>
      <c r="S392" s="344"/>
      <c r="T392" s="344" t="e">
        <f>#REF!</f>
        <v>#REF!</v>
      </c>
      <c r="U392" s="344"/>
      <c r="V392" s="344"/>
      <c r="W392" s="344" t="e">
        <f>#REF!</f>
        <v>#REF!</v>
      </c>
      <c r="X392" s="344"/>
      <c r="Y392" s="344"/>
      <c r="Z392" s="344" t="e">
        <f>#REF!</f>
        <v>#REF!</v>
      </c>
      <c r="AA392" s="344"/>
      <c r="AB392" s="344"/>
      <c r="AC392" s="344" t="e">
        <f>#REF!</f>
        <v>#REF!</v>
      </c>
      <c r="AD392" s="344"/>
      <c r="AE392" s="344"/>
      <c r="AF392" s="344" t="e">
        <f>#REF!</f>
        <v>#REF!</v>
      </c>
      <c r="AG392" s="344"/>
      <c r="AH392" s="344"/>
      <c r="AI392" s="344" t="e">
        <f>#REF!</f>
        <v>#REF!</v>
      </c>
      <c r="AJ392" s="344"/>
      <c r="AK392" s="344"/>
      <c r="AL392" s="344" t="e">
        <f>#REF!</f>
        <v>#REF!</v>
      </c>
      <c r="AM392" s="344"/>
      <c r="AN392" s="344"/>
      <c r="AO392" s="344"/>
      <c r="AP392" s="344"/>
      <c r="AQ392" s="344"/>
      <c r="AR392" s="344"/>
      <c r="AS392" s="344"/>
      <c r="AT392" s="344"/>
      <c r="AU392" s="319"/>
      <c r="AV392" s="319"/>
      <c r="AW392" s="308"/>
      <c r="AX392" s="319"/>
      <c r="AY392" s="308"/>
      <c r="AZ392" s="308"/>
      <c r="BA392" s="308"/>
      <c r="BB392" s="319"/>
      <c r="BC392" s="319"/>
    </row>
    <row r="393" spans="1:55" s="280" customFormat="1" ht="35.25" hidden="1" customHeight="1" x14ac:dyDescent="0.25">
      <c r="A393" s="356" t="e">
        <f>#REF!</f>
        <v>#REF!</v>
      </c>
      <c r="B393" s="357" t="e">
        <f>#REF!</f>
        <v>#REF!</v>
      </c>
      <c r="C393" s="356" t="e">
        <f>#REF!</f>
        <v>#REF!</v>
      </c>
      <c r="D393" s="344" t="e">
        <f>#REF!</f>
        <v>#REF!</v>
      </c>
      <c r="E393" s="344" t="e">
        <f>#REF!</f>
        <v>#REF!</v>
      </c>
      <c r="F393" s="344" t="e">
        <f>#REF!</f>
        <v>#REF!</v>
      </c>
      <c r="G393" s="344" t="e">
        <f>#REF!</f>
        <v>#REF!</v>
      </c>
      <c r="H393" s="344" t="e">
        <f>#REF!</f>
        <v>#REF!</v>
      </c>
      <c r="I393" s="344" t="e">
        <f>#REF!</f>
        <v>#REF!</v>
      </c>
      <c r="J393" s="344" t="e">
        <f>#REF!</f>
        <v>#REF!</v>
      </c>
      <c r="K393" s="344" t="e">
        <f>#REF!</f>
        <v>#REF!</v>
      </c>
      <c r="L393" s="344" t="e">
        <f>#REF!</f>
        <v>#REF!</v>
      </c>
      <c r="M393" s="344" t="e">
        <f>#REF!</f>
        <v>#REF!</v>
      </c>
      <c r="N393" s="344" t="e">
        <f>#REF!</f>
        <v>#REF!</v>
      </c>
      <c r="O393" s="344" t="e">
        <f>#REF!</f>
        <v>#REF!</v>
      </c>
      <c r="P393" s="344" t="e">
        <f>#REF!</f>
        <v>#REF!</v>
      </c>
      <c r="Q393" s="344" t="e">
        <f>#REF!</f>
        <v>#REF!</v>
      </c>
      <c r="R393" s="344"/>
      <c r="S393" s="344"/>
      <c r="T393" s="344" t="e">
        <f>#REF!</f>
        <v>#REF!</v>
      </c>
      <c r="U393" s="344"/>
      <c r="V393" s="344"/>
      <c r="W393" s="344" t="e">
        <f>#REF!</f>
        <v>#REF!</v>
      </c>
      <c r="X393" s="344"/>
      <c r="Y393" s="344"/>
      <c r="Z393" s="344" t="e">
        <f>#REF!</f>
        <v>#REF!</v>
      </c>
      <c r="AA393" s="344"/>
      <c r="AB393" s="344"/>
      <c r="AC393" s="344" t="e">
        <f>#REF!</f>
        <v>#REF!</v>
      </c>
      <c r="AD393" s="344"/>
      <c r="AE393" s="344"/>
      <c r="AF393" s="344" t="e">
        <f>#REF!</f>
        <v>#REF!</v>
      </c>
      <c r="AG393" s="344"/>
      <c r="AH393" s="344"/>
      <c r="AI393" s="344" t="e">
        <f>#REF!</f>
        <v>#REF!</v>
      </c>
      <c r="AJ393" s="344"/>
      <c r="AK393" s="344"/>
      <c r="AL393" s="344" t="e">
        <f>#REF!</f>
        <v>#REF!</v>
      </c>
      <c r="AM393" s="344"/>
      <c r="AN393" s="344"/>
      <c r="AO393" s="356" t="e">
        <f>#REF!</f>
        <v>#REF!</v>
      </c>
      <c r="AP393" s="356" t="e">
        <f>#REF!</f>
        <v>#REF!</v>
      </c>
      <c r="AQ393" s="356" t="e">
        <f>#REF!</f>
        <v>#REF!</v>
      </c>
      <c r="AR393" s="356" t="e">
        <f>#REF!</f>
        <v>#REF!</v>
      </c>
      <c r="AS393" s="356" t="e">
        <f>#REF!</f>
        <v>#REF!</v>
      </c>
      <c r="AT393" s="356" t="e">
        <f>#REF!</f>
        <v>#REF!</v>
      </c>
      <c r="AU393" s="319"/>
      <c r="AV393" s="319"/>
      <c r="AW393" s="308"/>
      <c r="AX393" s="319"/>
      <c r="AY393" s="308"/>
      <c r="AZ393" s="308"/>
      <c r="BA393" s="308"/>
      <c r="BB393" s="319"/>
      <c r="BC393" s="319"/>
    </row>
    <row r="394" spans="1:55" s="280" customFormat="1" ht="21" hidden="1" customHeight="1" x14ac:dyDescent="0.25">
      <c r="A394" s="356" t="e">
        <f>#REF!</f>
        <v>#REF!</v>
      </c>
      <c r="B394" s="357" t="e">
        <f>#REF!</f>
        <v>#REF!</v>
      </c>
      <c r="C394" s="356" t="e">
        <f>#REF!</f>
        <v>#REF!</v>
      </c>
      <c r="D394" s="344" t="e">
        <f>#REF!</f>
        <v>#REF!</v>
      </c>
      <c r="E394" s="344" t="e">
        <f>#REF!</f>
        <v>#REF!</v>
      </c>
      <c r="F394" s="344" t="e">
        <f>#REF!</f>
        <v>#REF!</v>
      </c>
      <c r="G394" s="344" t="e">
        <f>#REF!</f>
        <v>#REF!</v>
      </c>
      <c r="H394" s="344" t="e">
        <f>#REF!</f>
        <v>#REF!</v>
      </c>
      <c r="I394" s="344" t="e">
        <f>#REF!</f>
        <v>#REF!</v>
      </c>
      <c r="J394" s="344" t="e">
        <f>#REF!</f>
        <v>#REF!</v>
      </c>
      <c r="K394" s="344" t="e">
        <f>#REF!</f>
        <v>#REF!</v>
      </c>
      <c r="L394" s="344" t="e">
        <f>#REF!</f>
        <v>#REF!</v>
      </c>
      <c r="M394" s="344" t="e">
        <f>#REF!</f>
        <v>#REF!</v>
      </c>
      <c r="N394" s="344" t="e">
        <f>#REF!</f>
        <v>#REF!</v>
      </c>
      <c r="O394" s="344" t="e">
        <f>#REF!</f>
        <v>#REF!</v>
      </c>
      <c r="P394" s="344" t="e">
        <f>#REF!</f>
        <v>#REF!</v>
      </c>
      <c r="Q394" s="344" t="e">
        <f>#REF!</f>
        <v>#REF!</v>
      </c>
      <c r="R394" s="344"/>
      <c r="S394" s="344"/>
      <c r="T394" s="344" t="e">
        <f>#REF!</f>
        <v>#REF!</v>
      </c>
      <c r="U394" s="344"/>
      <c r="V394" s="344"/>
      <c r="W394" s="344" t="e">
        <f>#REF!</f>
        <v>#REF!</v>
      </c>
      <c r="X394" s="344"/>
      <c r="Y394" s="344"/>
      <c r="Z394" s="344" t="e">
        <f>#REF!</f>
        <v>#REF!</v>
      </c>
      <c r="AA394" s="344"/>
      <c r="AB394" s="344"/>
      <c r="AC394" s="344" t="e">
        <f>#REF!</f>
        <v>#REF!</v>
      </c>
      <c r="AD394" s="344"/>
      <c r="AE394" s="344"/>
      <c r="AF394" s="344" t="e">
        <f>#REF!</f>
        <v>#REF!</v>
      </c>
      <c r="AG394" s="344"/>
      <c r="AH394" s="344"/>
      <c r="AI394" s="344" t="e">
        <f>#REF!</f>
        <v>#REF!</v>
      </c>
      <c r="AJ394" s="344"/>
      <c r="AK394" s="344"/>
      <c r="AL394" s="344"/>
      <c r="AM394" s="344"/>
      <c r="AN394" s="344"/>
      <c r="AO394" s="344"/>
      <c r="AP394" s="344"/>
      <c r="AQ394" s="344"/>
      <c r="AR394" s="344"/>
      <c r="AS394" s="344"/>
      <c r="AT394" s="344"/>
      <c r="AU394" s="319"/>
      <c r="AV394" s="319"/>
      <c r="AW394" s="308"/>
      <c r="AX394" s="319"/>
      <c r="AY394" s="308"/>
      <c r="AZ394" s="308"/>
      <c r="BA394" s="308"/>
      <c r="BB394" s="319"/>
      <c r="BC394" s="319"/>
    </row>
    <row r="395" spans="1:55" s="280" customFormat="1" ht="35.25" hidden="1" customHeight="1" x14ac:dyDescent="0.25">
      <c r="A395" s="356" t="str">
        <f>A642</f>
        <v>IV</v>
      </c>
      <c r="B395" s="357" t="str">
        <f t="shared" ref="B395:AT395" si="225">B642</f>
        <v>DỰ ÁN  5: Phát triển giáo dục đào tạo nâng cao chất lượng nguồn nhân lực</v>
      </c>
      <c r="C395" s="356">
        <f t="shared" si="225"/>
        <v>0</v>
      </c>
      <c r="D395" s="344">
        <f t="shared" si="225"/>
        <v>26053</v>
      </c>
      <c r="E395" s="344">
        <f t="shared" si="225"/>
        <v>26053</v>
      </c>
      <c r="F395" s="344">
        <f t="shared" si="225"/>
        <v>0</v>
      </c>
      <c r="G395" s="344">
        <f t="shared" si="225"/>
        <v>0</v>
      </c>
      <c r="H395" s="344">
        <f t="shared" si="225"/>
        <v>26053</v>
      </c>
      <c r="I395" s="344">
        <f t="shared" si="225"/>
        <v>26053</v>
      </c>
      <c r="J395" s="344">
        <f t="shared" si="225"/>
        <v>0</v>
      </c>
      <c r="K395" s="344">
        <f t="shared" si="225"/>
        <v>26053</v>
      </c>
      <c r="L395" s="344">
        <f t="shared" si="225"/>
        <v>26053</v>
      </c>
      <c r="M395" s="344">
        <f t="shared" si="225"/>
        <v>0</v>
      </c>
      <c r="N395" s="344">
        <f t="shared" si="225"/>
        <v>0</v>
      </c>
      <c r="O395" s="344">
        <f t="shared" si="225"/>
        <v>0</v>
      </c>
      <c r="P395" s="344">
        <f t="shared" si="225"/>
        <v>0</v>
      </c>
      <c r="Q395" s="344">
        <f t="shared" si="225"/>
        <v>14000</v>
      </c>
      <c r="R395" s="344"/>
      <c r="S395" s="344"/>
      <c r="T395" s="344">
        <f t="shared" si="225"/>
        <v>0</v>
      </c>
      <c r="U395" s="344"/>
      <c r="V395" s="344"/>
      <c r="W395" s="344" t="e">
        <f t="shared" si="225"/>
        <v>#REF!</v>
      </c>
      <c r="X395" s="344"/>
      <c r="Y395" s="344"/>
      <c r="Z395" s="344" t="e">
        <f t="shared" si="225"/>
        <v>#REF!</v>
      </c>
      <c r="AA395" s="344"/>
      <c r="AB395" s="344"/>
      <c r="AC395" s="344" t="e">
        <f t="shared" si="225"/>
        <v>#REF!</v>
      </c>
      <c r="AD395" s="344"/>
      <c r="AE395" s="344"/>
      <c r="AF395" s="344" t="e">
        <f t="shared" si="225"/>
        <v>#REF!</v>
      </c>
      <c r="AG395" s="344"/>
      <c r="AH395" s="344"/>
      <c r="AI395" s="344" t="e">
        <f t="shared" si="225"/>
        <v>#REF!</v>
      </c>
      <c r="AJ395" s="344"/>
      <c r="AK395" s="344"/>
      <c r="AL395" s="344" t="e">
        <f t="shared" si="225"/>
        <v>#REF!</v>
      </c>
      <c r="AM395" s="344"/>
      <c r="AN395" s="344"/>
      <c r="AO395" s="356" t="e">
        <f t="shared" si="225"/>
        <v>#REF!</v>
      </c>
      <c r="AP395" s="356" t="e">
        <f t="shared" si="225"/>
        <v>#REF!</v>
      </c>
      <c r="AQ395" s="356" t="e">
        <f t="shared" si="225"/>
        <v>#REF!</v>
      </c>
      <c r="AR395" s="356" t="e">
        <f t="shared" si="225"/>
        <v>#REF!</v>
      </c>
      <c r="AS395" s="356" t="e">
        <f t="shared" si="225"/>
        <v>#REF!</v>
      </c>
      <c r="AT395" s="356" t="e">
        <f t="shared" si="225"/>
        <v>#REF!</v>
      </c>
      <c r="AU395" s="319"/>
      <c r="AV395" s="319"/>
      <c r="AW395" s="308"/>
      <c r="AX395" s="319"/>
      <c r="AY395" s="308"/>
      <c r="AZ395" s="308"/>
      <c r="BA395" s="308"/>
      <c r="BB395" s="319"/>
      <c r="BC395" s="319"/>
    </row>
    <row r="396" spans="1:55" s="280" customFormat="1" ht="35.25" hidden="1" customHeight="1" x14ac:dyDescent="0.25">
      <c r="A396" s="356" t="str">
        <f>A644</f>
        <v>a)</v>
      </c>
      <c r="B396" s="357" t="str">
        <f t="shared" ref="B396:AL396" si="226">B644</f>
        <v xml:space="preserve">Các xã thực hiện theo Quyết định số 652/QĐ-TTg ngày 28/5/2022 </v>
      </c>
      <c r="C396" s="356">
        <f t="shared" si="226"/>
        <v>0</v>
      </c>
      <c r="D396" s="344">
        <f t="shared" si="226"/>
        <v>26053</v>
      </c>
      <c r="E396" s="344">
        <f t="shared" si="226"/>
        <v>26053</v>
      </c>
      <c r="F396" s="344">
        <f t="shared" si="226"/>
        <v>0</v>
      </c>
      <c r="G396" s="344">
        <f t="shared" si="226"/>
        <v>0</v>
      </c>
      <c r="H396" s="344">
        <f t="shared" si="226"/>
        <v>26053</v>
      </c>
      <c r="I396" s="344">
        <f t="shared" si="226"/>
        <v>26053</v>
      </c>
      <c r="J396" s="344">
        <f t="shared" si="226"/>
        <v>0</v>
      </c>
      <c r="K396" s="344">
        <f t="shared" si="226"/>
        <v>26053</v>
      </c>
      <c r="L396" s="344">
        <f t="shared" si="226"/>
        <v>26053</v>
      </c>
      <c r="M396" s="344">
        <f t="shared" si="226"/>
        <v>0</v>
      </c>
      <c r="N396" s="344">
        <f t="shared" si="226"/>
        <v>0</v>
      </c>
      <c r="O396" s="344">
        <f t="shared" si="226"/>
        <v>0</v>
      </c>
      <c r="P396" s="344">
        <f t="shared" si="226"/>
        <v>0</v>
      </c>
      <c r="Q396" s="344">
        <f t="shared" si="226"/>
        <v>14000</v>
      </c>
      <c r="R396" s="344"/>
      <c r="S396" s="344"/>
      <c r="T396" s="344">
        <f t="shared" si="226"/>
        <v>0</v>
      </c>
      <c r="U396" s="344"/>
      <c r="V396" s="344"/>
      <c r="W396" s="344" t="e">
        <f t="shared" si="226"/>
        <v>#REF!</v>
      </c>
      <c r="X396" s="344"/>
      <c r="Y396" s="344"/>
      <c r="Z396" s="344" t="e">
        <f t="shared" si="226"/>
        <v>#REF!</v>
      </c>
      <c r="AA396" s="344"/>
      <c r="AB396" s="344"/>
      <c r="AC396" s="344" t="e">
        <f t="shared" si="226"/>
        <v>#REF!</v>
      </c>
      <c r="AD396" s="344"/>
      <c r="AE396" s="344"/>
      <c r="AF396" s="344" t="e">
        <f t="shared" si="226"/>
        <v>#REF!</v>
      </c>
      <c r="AG396" s="344"/>
      <c r="AH396" s="344"/>
      <c r="AI396" s="344" t="e">
        <f t="shared" si="226"/>
        <v>#REF!</v>
      </c>
      <c r="AJ396" s="344"/>
      <c r="AK396" s="344"/>
      <c r="AL396" s="344" t="e">
        <f t="shared" si="226"/>
        <v>#REF!</v>
      </c>
      <c r="AM396" s="344"/>
      <c r="AN396" s="344"/>
      <c r="AO396" s="356"/>
      <c r="AP396" s="356"/>
      <c r="AQ396" s="356"/>
      <c r="AR396" s="356"/>
      <c r="AS396" s="356"/>
      <c r="AT396" s="356"/>
      <c r="AU396" s="319"/>
      <c r="AV396" s="319"/>
      <c r="AW396" s="308"/>
      <c r="AX396" s="319"/>
      <c r="AY396" s="308"/>
      <c r="AZ396" s="308"/>
      <c r="BA396" s="308"/>
      <c r="BB396" s="319"/>
      <c r="BC396" s="319"/>
    </row>
    <row r="397" spans="1:55" s="280" customFormat="1" ht="35.25" hidden="1" customHeight="1" x14ac:dyDescent="0.25">
      <c r="A397" s="356" t="str">
        <f>A645</f>
        <v>*</v>
      </c>
      <c r="B397" s="357" t="str">
        <f t="shared" ref="B397:AL397" si="227">B645</f>
        <v>Xã Tủa Thàng</v>
      </c>
      <c r="C397" s="356">
        <f t="shared" si="227"/>
        <v>0</v>
      </c>
      <c r="D397" s="344">
        <f t="shared" si="227"/>
        <v>12853</v>
      </c>
      <c r="E397" s="344">
        <f t="shared" si="227"/>
        <v>12853</v>
      </c>
      <c r="F397" s="344">
        <f t="shared" si="227"/>
        <v>0</v>
      </c>
      <c r="G397" s="344">
        <f t="shared" si="227"/>
        <v>0</v>
      </c>
      <c r="H397" s="344">
        <f t="shared" si="227"/>
        <v>12853</v>
      </c>
      <c r="I397" s="344">
        <f t="shared" si="227"/>
        <v>12853</v>
      </c>
      <c r="J397" s="344">
        <f t="shared" si="227"/>
        <v>0</v>
      </c>
      <c r="K397" s="344">
        <f t="shared" si="227"/>
        <v>12853</v>
      </c>
      <c r="L397" s="344">
        <f t="shared" si="227"/>
        <v>12853</v>
      </c>
      <c r="M397" s="344">
        <f t="shared" si="227"/>
        <v>0</v>
      </c>
      <c r="N397" s="344">
        <f t="shared" si="227"/>
        <v>0</v>
      </c>
      <c r="O397" s="344">
        <f t="shared" si="227"/>
        <v>0</v>
      </c>
      <c r="P397" s="344">
        <f t="shared" si="227"/>
        <v>0</v>
      </c>
      <c r="Q397" s="344">
        <f t="shared" si="227"/>
        <v>7000</v>
      </c>
      <c r="R397" s="344"/>
      <c r="S397" s="344"/>
      <c r="T397" s="344">
        <f t="shared" si="227"/>
        <v>0</v>
      </c>
      <c r="U397" s="344"/>
      <c r="V397" s="344"/>
      <c r="W397" s="344">
        <f t="shared" si="227"/>
        <v>5853</v>
      </c>
      <c r="X397" s="344"/>
      <c r="Y397" s="344"/>
      <c r="Z397" s="344">
        <f t="shared" si="227"/>
        <v>0</v>
      </c>
      <c r="AA397" s="344"/>
      <c r="AB397" s="344"/>
      <c r="AC397" s="344">
        <f t="shared" si="227"/>
        <v>0</v>
      </c>
      <c r="AD397" s="344"/>
      <c r="AE397" s="344"/>
      <c r="AF397" s="344">
        <f t="shared" si="227"/>
        <v>0</v>
      </c>
      <c r="AG397" s="344"/>
      <c r="AH397" s="344"/>
      <c r="AI397" s="344">
        <f t="shared" si="227"/>
        <v>0</v>
      </c>
      <c r="AJ397" s="344"/>
      <c r="AK397" s="344"/>
      <c r="AL397" s="344">
        <f t="shared" si="227"/>
        <v>0</v>
      </c>
      <c r="AM397" s="344"/>
      <c r="AN397" s="344"/>
      <c r="AO397" s="356"/>
      <c r="AP397" s="356"/>
      <c r="AQ397" s="356"/>
      <c r="AR397" s="356"/>
      <c r="AS397" s="356"/>
      <c r="AT397" s="356"/>
      <c r="AU397" s="319"/>
      <c r="AV397" s="319"/>
      <c r="AW397" s="308"/>
      <c r="AX397" s="319"/>
      <c r="AY397" s="308"/>
      <c r="AZ397" s="308"/>
      <c r="BA397" s="308"/>
      <c r="BB397" s="319"/>
      <c r="BC397" s="319"/>
    </row>
    <row r="398" spans="1:55" s="280" customFormat="1" ht="35.25" hidden="1" customHeight="1" x14ac:dyDescent="0.25">
      <c r="A398" s="356" t="str">
        <f>A647</f>
        <v>*</v>
      </c>
      <c r="B398" s="357" t="str">
        <f t="shared" ref="B398:AI398" si="228">B647</f>
        <v>Xã Sính Phình</v>
      </c>
      <c r="C398" s="356">
        <f t="shared" si="228"/>
        <v>0</v>
      </c>
      <c r="D398" s="344">
        <f t="shared" si="228"/>
        <v>13200</v>
      </c>
      <c r="E398" s="344">
        <f t="shared" si="228"/>
        <v>13200</v>
      </c>
      <c r="F398" s="344">
        <f t="shared" si="228"/>
        <v>0</v>
      </c>
      <c r="G398" s="344">
        <f t="shared" si="228"/>
        <v>0</v>
      </c>
      <c r="H398" s="344">
        <f t="shared" si="228"/>
        <v>13200</v>
      </c>
      <c r="I398" s="344">
        <f t="shared" si="228"/>
        <v>13200</v>
      </c>
      <c r="J398" s="344">
        <f t="shared" si="228"/>
        <v>0</v>
      </c>
      <c r="K398" s="344">
        <f t="shared" si="228"/>
        <v>13200</v>
      </c>
      <c r="L398" s="344">
        <f t="shared" si="228"/>
        <v>13200</v>
      </c>
      <c r="M398" s="344">
        <f t="shared" si="228"/>
        <v>0</v>
      </c>
      <c r="N398" s="344">
        <f t="shared" si="228"/>
        <v>0</v>
      </c>
      <c r="O398" s="344">
        <f t="shared" si="228"/>
        <v>0</v>
      </c>
      <c r="P398" s="344">
        <f t="shared" si="228"/>
        <v>0</v>
      </c>
      <c r="Q398" s="344">
        <f t="shared" si="228"/>
        <v>7000</v>
      </c>
      <c r="R398" s="344"/>
      <c r="S398" s="344"/>
      <c r="T398" s="344">
        <f t="shared" si="228"/>
        <v>0</v>
      </c>
      <c r="U398" s="344"/>
      <c r="V398" s="344"/>
      <c r="W398" s="344">
        <f t="shared" si="228"/>
        <v>6200</v>
      </c>
      <c r="X398" s="344"/>
      <c r="Y398" s="344"/>
      <c r="Z398" s="344">
        <f t="shared" si="228"/>
        <v>0</v>
      </c>
      <c r="AA398" s="344"/>
      <c r="AB398" s="344"/>
      <c r="AC398" s="344">
        <f t="shared" si="228"/>
        <v>0</v>
      </c>
      <c r="AD398" s="344"/>
      <c r="AE398" s="344"/>
      <c r="AF398" s="344">
        <f t="shared" si="228"/>
        <v>0</v>
      </c>
      <c r="AG398" s="344"/>
      <c r="AH398" s="344"/>
      <c r="AI398" s="344">
        <f t="shared" si="228"/>
        <v>0</v>
      </c>
      <c r="AJ398" s="344"/>
      <c r="AK398" s="344"/>
      <c r="AL398" s="344"/>
      <c r="AM398" s="344"/>
      <c r="AN398" s="344"/>
      <c r="AO398" s="356"/>
      <c r="AP398" s="356"/>
      <c r="AQ398" s="356"/>
      <c r="AR398" s="356"/>
      <c r="AS398" s="356"/>
      <c r="AT398" s="356"/>
      <c r="AU398" s="319"/>
      <c r="AV398" s="319"/>
      <c r="AW398" s="308"/>
      <c r="AX398" s="319"/>
      <c r="AY398" s="308"/>
      <c r="AZ398" s="308"/>
      <c r="BA398" s="308"/>
      <c r="BB398" s="319"/>
      <c r="BC398" s="319"/>
    </row>
    <row r="399" spans="1:55" s="280" customFormat="1" ht="35.25" hidden="1" customHeight="1" x14ac:dyDescent="0.25">
      <c r="A399" s="356" t="e">
        <f>#REF!</f>
        <v>#REF!</v>
      </c>
      <c r="B399" s="357" t="e">
        <f>#REF!</f>
        <v>#REF!</v>
      </c>
      <c r="C399" s="356" t="e">
        <f>#REF!</f>
        <v>#REF!</v>
      </c>
      <c r="D399" s="344" t="e">
        <f>#REF!</f>
        <v>#REF!</v>
      </c>
      <c r="E399" s="344" t="e">
        <f>#REF!</f>
        <v>#REF!</v>
      </c>
      <c r="F399" s="344" t="e">
        <f>#REF!</f>
        <v>#REF!</v>
      </c>
      <c r="G399" s="344" t="e">
        <f>#REF!</f>
        <v>#REF!</v>
      </c>
      <c r="H399" s="344" t="e">
        <f>#REF!</f>
        <v>#REF!</v>
      </c>
      <c r="I399" s="344" t="e">
        <f>#REF!</f>
        <v>#REF!</v>
      </c>
      <c r="J399" s="344" t="e">
        <f>#REF!</f>
        <v>#REF!</v>
      </c>
      <c r="K399" s="344" t="e">
        <f>#REF!</f>
        <v>#REF!</v>
      </c>
      <c r="L399" s="344" t="e">
        <f>#REF!</f>
        <v>#REF!</v>
      </c>
      <c r="M399" s="344" t="e">
        <f>#REF!</f>
        <v>#REF!</v>
      </c>
      <c r="N399" s="344" t="e">
        <f>#REF!</f>
        <v>#REF!</v>
      </c>
      <c r="O399" s="344" t="e">
        <f>#REF!</f>
        <v>#REF!</v>
      </c>
      <c r="P399" s="344" t="e">
        <f>#REF!</f>
        <v>#REF!</v>
      </c>
      <c r="Q399" s="344" t="e">
        <f>#REF!</f>
        <v>#REF!</v>
      </c>
      <c r="R399" s="344"/>
      <c r="S399" s="344"/>
      <c r="T399" s="344" t="e">
        <f>#REF!</f>
        <v>#REF!</v>
      </c>
      <c r="U399" s="344"/>
      <c r="V399" s="344"/>
      <c r="W399" s="344" t="e">
        <f>#REF!</f>
        <v>#REF!</v>
      </c>
      <c r="X399" s="344"/>
      <c r="Y399" s="344"/>
      <c r="Z399" s="344" t="e">
        <f>#REF!</f>
        <v>#REF!</v>
      </c>
      <c r="AA399" s="344"/>
      <c r="AB399" s="344"/>
      <c r="AC399" s="344" t="e">
        <f>#REF!</f>
        <v>#REF!</v>
      </c>
      <c r="AD399" s="344"/>
      <c r="AE399" s="344"/>
      <c r="AF399" s="344" t="e">
        <f>#REF!</f>
        <v>#REF!</v>
      </c>
      <c r="AG399" s="344"/>
      <c r="AH399" s="344"/>
      <c r="AI399" s="344" t="e">
        <f>#REF!</f>
        <v>#REF!</v>
      </c>
      <c r="AJ399" s="344"/>
      <c r="AK399" s="344"/>
      <c r="AL399" s="344"/>
      <c r="AM399" s="344"/>
      <c r="AN399" s="344"/>
      <c r="AO399" s="356"/>
      <c r="AP399" s="356"/>
      <c r="AQ399" s="356"/>
      <c r="AR399" s="356"/>
      <c r="AS399" s="356"/>
      <c r="AT399" s="356"/>
      <c r="AU399" s="319"/>
      <c r="AV399" s="319"/>
      <c r="AW399" s="308"/>
      <c r="AX399" s="319"/>
      <c r="AY399" s="308"/>
      <c r="AZ399" s="308"/>
      <c r="BA399" s="308"/>
      <c r="BB399" s="319"/>
      <c r="BC399" s="319"/>
    </row>
    <row r="400" spans="1:55" s="280" customFormat="1" ht="35.25" hidden="1" customHeight="1" x14ac:dyDescent="0.25">
      <c r="A400" s="356" t="e">
        <f>#REF!</f>
        <v>#REF!</v>
      </c>
      <c r="B400" s="357" t="e">
        <f>#REF!</f>
        <v>#REF!</v>
      </c>
      <c r="C400" s="356" t="e">
        <f>#REF!</f>
        <v>#REF!</v>
      </c>
      <c r="D400" s="344" t="e">
        <f>#REF!</f>
        <v>#REF!</v>
      </c>
      <c r="E400" s="344" t="e">
        <f>#REF!</f>
        <v>#REF!</v>
      </c>
      <c r="F400" s="344" t="e">
        <f>#REF!</f>
        <v>#REF!</v>
      </c>
      <c r="G400" s="344" t="e">
        <f>#REF!</f>
        <v>#REF!</v>
      </c>
      <c r="H400" s="344" t="e">
        <f>#REF!</f>
        <v>#REF!</v>
      </c>
      <c r="I400" s="344" t="e">
        <f>#REF!</f>
        <v>#REF!</v>
      </c>
      <c r="J400" s="344" t="e">
        <f>#REF!</f>
        <v>#REF!</v>
      </c>
      <c r="K400" s="344" t="e">
        <f>#REF!</f>
        <v>#REF!</v>
      </c>
      <c r="L400" s="344" t="e">
        <f>#REF!</f>
        <v>#REF!</v>
      </c>
      <c r="M400" s="344" t="e">
        <f>#REF!</f>
        <v>#REF!</v>
      </c>
      <c r="N400" s="344" t="e">
        <f>#REF!</f>
        <v>#REF!</v>
      </c>
      <c r="O400" s="344" t="e">
        <f>#REF!</f>
        <v>#REF!</v>
      </c>
      <c r="P400" s="344" t="e">
        <f>#REF!</f>
        <v>#REF!</v>
      </c>
      <c r="Q400" s="344" t="e">
        <f>#REF!</f>
        <v>#REF!</v>
      </c>
      <c r="R400" s="344"/>
      <c r="S400" s="344"/>
      <c r="T400" s="344" t="e">
        <f>#REF!</f>
        <v>#REF!</v>
      </c>
      <c r="U400" s="344"/>
      <c r="V400" s="344"/>
      <c r="W400" s="344" t="e">
        <f>#REF!</f>
        <v>#REF!</v>
      </c>
      <c r="X400" s="344"/>
      <c r="Y400" s="344"/>
      <c r="Z400" s="344" t="e">
        <f>#REF!</f>
        <v>#REF!</v>
      </c>
      <c r="AA400" s="344"/>
      <c r="AB400" s="344"/>
      <c r="AC400" s="344" t="e">
        <f>#REF!</f>
        <v>#REF!</v>
      </c>
      <c r="AD400" s="344"/>
      <c r="AE400" s="344"/>
      <c r="AF400" s="344" t="e">
        <f>#REF!</f>
        <v>#REF!</v>
      </c>
      <c r="AG400" s="344"/>
      <c r="AH400" s="344"/>
      <c r="AI400" s="344" t="e">
        <f>#REF!</f>
        <v>#REF!</v>
      </c>
      <c r="AJ400" s="344"/>
      <c r="AK400" s="344"/>
      <c r="AL400" s="344" t="e">
        <f>#REF!</f>
        <v>#REF!</v>
      </c>
      <c r="AM400" s="344"/>
      <c r="AN400" s="344"/>
      <c r="AO400" s="356" t="e">
        <f>#REF!</f>
        <v>#REF!</v>
      </c>
      <c r="AP400" s="356" t="e">
        <f>#REF!</f>
        <v>#REF!</v>
      </c>
      <c r="AQ400" s="356" t="e">
        <f>#REF!</f>
        <v>#REF!</v>
      </c>
      <c r="AR400" s="356" t="e">
        <f>#REF!</f>
        <v>#REF!</v>
      </c>
      <c r="AS400" s="356" t="e">
        <f>#REF!</f>
        <v>#REF!</v>
      </c>
      <c r="AT400" s="356" t="e">
        <f>#REF!</f>
        <v>#REF!</v>
      </c>
      <c r="AU400" s="319"/>
      <c r="AV400" s="319"/>
      <c r="AW400" s="308"/>
      <c r="AX400" s="319"/>
      <c r="AY400" s="308"/>
      <c r="AZ400" s="308"/>
      <c r="BA400" s="308"/>
      <c r="BB400" s="319"/>
      <c r="BC400" s="319"/>
    </row>
    <row r="401" spans="1:55" s="280" customFormat="1" ht="35.25" hidden="1" customHeight="1" x14ac:dyDescent="0.25">
      <c r="A401" s="356" t="e">
        <f>#REF!</f>
        <v>#REF!</v>
      </c>
      <c r="B401" s="357" t="e">
        <f>#REF!</f>
        <v>#REF!</v>
      </c>
      <c r="C401" s="356" t="e">
        <f>#REF!</f>
        <v>#REF!</v>
      </c>
      <c r="D401" s="344" t="e">
        <f>#REF!</f>
        <v>#REF!</v>
      </c>
      <c r="E401" s="344" t="e">
        <f>#REF!</f>
        <v>#REF!</v>
      </c>
      <c r="F401" s="344" t="e">
        <f>#REF!</f>
        <v>#REF!</v>
      </c>
      <c r="G401" s="344" t="e">
        <f>#REF!</f>
        <v>#REF!</v>
      </c>
      <c r="H401" s="344" t="e">
        <f>#REF!</f>
        <v>#REF!</v>
      </c>
      <c r="I401" s="344" t="e">
        <f>#REF!</f>
        <v>#REF!</v>
      </c>
      <c r="J401" s="344" t="e">
        <f>#REF!</f>
        <v>#REF!</v>
      </c>
      <c r="K401" s="344" t="e">
        <f>#REF!</f>
        <v>#REF!</v>
      </c>
      <c r="L401" s="344" t="e">
        <f>#REF!</f>
        <v>#REF!</v>
      </c>
      <c r="M401" s="344" t="e">
        <f>#REF!</f>
        <v>#REF!</v>
      </c>
      <c r="N401" s="344" t="e">
        <f>#REF!</f>
        <v>#REF!</v>
      </c>
      <c r="O401" s="344" t="e">
        <f>#REF!</f>
        <v>#REF!</v>
      </c>
      <c r="P401" s="344" t="e">
        <f>#REF!</f>
        <v>#REF!</v>
      </c>
      <c r="Q401" s="344" t="e">
        <f>#REF!</f>
        <v>#REF!</v>
      </c>
      <c r="R401" s="344"/>
      <c r="S401" s="344"/>
      <c r="T401" s="344" t="e">
        <f>#REF!</f>
        <v>#REF!</v>
      </c>
      <c r="U401" s="344"/>
      <c r="V401" s="344"/>
      <c r="W401" s="344" t="e">
        <f>#REF!</f>
        <v>#REF!</v>
      </c>
      <c r="X401" s="344"/>
      <c r="Y401" s="344"/>
      <c r="Z401" s="344" t="e">
        <f>#REF!</f>
        <v>#REF!</v>
      </c>
      <c r="AA401" s="344"/>
      <c r="AB401" s="344"/>
      <c r="AC401" s="344" t="e">
        <f>#REF!</f>
        <v>#REF!</v>
      </c>
      <c r="AD401" s="344"/>
      <c r="AE401" s="344"/>
      <c r="AF401" s="344" t="e">
        <f>#REF!</f>
        <v>#REF!</v>
      </c>
      <c r="AG401" s="344"/>
      <c r="AH401" s="344"/>
      <c r="AI401" s="344" t="e">
        <f>#REF!</f>
        <v>#REF!</v>
      </c>
      <c r="AJ401" s="344"/>
      <c r="AK401" s="344"/>
      <c r="AL401" s="344" t="e">
        <f>#REF!</f>
        <v>#REF!</v>
      </c>
      <c r="AM401" s="344"/>
      <c r="AN401" s="344"/>
      <c r="AO401" s="356"/>
      <c r="AP401" s="356"/>
      <c r="AQ401" s="356"/>
      <c r="AR401" s="356"/>
      <c r="AS401" s="356"/>
      <c r="AT401" s="356"/>
      <c r="AU401" s="319"/>
      <c r="AV401" s="319"/>
      <c r="AW401" s="308"/>
      <c r="AX401" s="319"/>
      <c r="AY401" s="308"/>
      <c r="AZ401" s="308"/>
      <c r="BA401" s="308"/>
      <c r="BB401" s="319"/>
      <c r="BC401" s="319"/>
    </row>
    <row r="402" spans="1:55" s="280" customFormat="1" ht="53.25" hidden="1" customHeight="1" x14ac:dyDescent="0.25">
      <c r="A402" s="356" t="e">
        <f>#REF!</f>
        <v>#REF!</v>
      </c>
      <c r="B402" s="357" t="e">
        <f>#REF!</f>
        <v>#REF!</v>
      </c>
      <c r="C402" s="356" t="e">
        <f>#REF!</f>
        <v>#REF!</v>
      </c>
      <c r="D402" s="344" t="e">
        <f>#REF!</f>
        <v>#REF!</v>
      </c>
      <c r="E402" s="344" t="e">
        <f>#REF!</f>
        <v>#REF!</v>
      </c>
      <c r="F402" s="344" t="e">
        <f>#REF!</f>
        <v>#REF!</v>
      </c>
      <c r="G402" s="344" t="e">
        <f>#REF!</f>
        <v>#REF!</v>
      </c>
      <c r="H402" s="344" t="e">
        <f>#REF!</f>
        <v>#REF!</v>
      </c>
      <c r="I402" s="344" t="e">
        <f>#REF!</f>
        <v>#REF!</v>
      </c>
      <c r="J402" s="344" t="e">
        <f>#REF!</f>
        <v>#REF!</v>
      </c>
      <c r="K402" s="344" t="e">
        <f>#REF!</f>
        <v>#REF!</v>
      </c>
      <c r="L402" s="344" t="e">
        <f>#REF!</f>
        <v>#REF!</v>
      </c>
      <c r="M402" s="344" t="e">
        <f>#REF!</f>
        <v>#REF!</v>
      </c>
      <c r="N402" s="344" t="e">
        <f>#REF!</f>
        <v>#REF!</v>
      </c>
      <c r="O402" s="344" t="e">
        <f>#REF!</f>
        <v>#REF!</v>
      </c>
      <c r="P402" s="344" t="e">
        <f>#REF!</f>
        <v>#REF!</v>
      </c>
      <c r="Q402" s="344" t="e">
        <f>#REF!</f>
        <v>#REF!</v>
      </c>
      <c r="R402" s="344"/>
      <c r="S402" s="344"/>
      <c r="T402" s="344" t="e">
        <f>#REF!</f>
        <v>#REF!</v>
      </c>
      <c r="U402" s="344"/>
      <c r="V402" s="344"/>
      <c r="W402" s="344" t="e">
        <f>#REF!</f>
        <v>#REF!</v>
      </c>
      <c r="X402" s="344"/>
      <c r="Y402" s="344"/>
      <c r="Z402" s="344" t="e">
        <f>#REF!</f>
        <v>#REF!</v>
      </c>
      <c r="AA402" s="344"/>
      <c r="AB402" s="344"/>
      <c r="AC402" s="344" t="e">
        <f>#REF!</f>
        <v>#REF!</v>
      </c>
      <c r="AD402" s="344"/>
      <c r="AE402" s="344"/>
      <c r="AF402" s="344" t="e">
        <f>#REF!</f>
        <v>#REF!</v>
      </c>
      <c r="AG402" s="344"/>
      <c r="AH402" s="344"/>
      <c r="AI402" s="344" t="e">
        <f>#REF!</f>
        <v>#REF!</v>
      </c>
      <c r="AJ402" s="344"/>
      <c r="AK402" s="344"/>
      <c r="AL402" s="344" t="e">
        <f>#REF!</f>
        <v>#REF!</v>
      </c>
      <c r="AM402" s="344"/>
      <c r="AN402" s="344"/>
      <c r="AO402" s="356"/>
      <c r="AP402" s="356"/>
      <c r="AQ402" s="356"/>
      <c r="AR402" s="356"/>
      <c r="AS402" s="356"/>
      <c r="AT402" s="356"/>
      <c r="AU402" s="319"/>
      <c r="AV402" s="319"/>
      <c r="AW402" s="308"/>
      <c r="AX402" s="319"/>
      <c r="AY402" s="308"/>
      <c r="AZ402" s="308"/>
      <c r="BA402" s="308"/>
      <c r="BB402" s="319"/>
      <c r="BC402" s="319"/>
    </row>
    <row r="403" spans="1:55" s="279" customFormat="1" ht="21" hidden="1" customHeight="1" x14ac:dyDescent="0.25">
      <c r="A403" s="353" t="s">
        <v>885</v>
      </c>
      <c r="B403" s="349" t="str">
        <f>B650</f>
        <v>HUYỆN NẬM PỒ</v>
      </c>
      <c r="C403" s="349">
        <f t="shared" ref="C403:AT403" si="229">C650</f>
        <v>0</v>
      </c>
      <c r="D403" s="350">
        <f t="shared" si="229"/>
        <v>92150</v>
      </c>
      <c r="E403" s="350">
        <f t="shared" si="229"/>
        <v>92150</v>
      </c>
      <c r="F403" s="350">
        <f t="shared" si="229"/>
        <v>0</v>
      </c>
      <c r="G403" s="350">
        <f t="shared" si="229"/>
        <v>0</v>
      </c>
      <c r="H403" s="350">
        <f t="shared" si="229"/>
        <v>92150</v>
      </c>
      <c r="I403" s="350">
        <f t="shared" si="229"/>
        <v>92150</v>
      </c>
      <c r="J403" s="350">
        <f t="shared" si="229"/>
        <v>0</v>
      </c>
      <c r="K403" s="350">
        <f t="shared" si="229"/>
        <v>92150</v>
      </c>
      <c r="L403" s="350">
        <f t="shared" si="229"/>
        <v>92150</v>
      </c>
      <c r="M403" s="350">
        <f t="shared" si="229"/>
        <v>0</v>
      </c>
      <c r="N403" s="350">
        <f t="shared" si="229"/>
        <v>0</v>
      </c>
      <c r="O403" s="350">
        <f t="shared" si="229"/>
        <v>0</v>
      </c>
      <c r="P403" s="350">
        <f t="shared" si="229"/>
        <v>0</v>
      </c>
      <c r="Q403" s="350">
        <f t="shared" si="229"/>
        <v>48605</v>
      </c>
      <c r="R403" s="350"/>
      <c r="S403" s="350"/>
      <c r="T403" s="350">
        <f t="shared" si="229"/>
        <v>0</v>
      </c>
      <c r="U403" s="350"/>
      <c r="V403" s="350"/>
      <c r="W403" s="350" t="e">
        <f t="shared" si="229"/>
        <v>#REF!</v>
      </c>
      <c r="X403" s="350"/>
      <c r="Y403" s="350"/>
      <c r="Z403" s="350" t="e">
        <f t="shared" si="229"/>
        <v>#REF!</v>
      </c>
      <c r="AA403" s="350"/>
      <c r="AB403" s="350"/>
      <c r="AC403" s="350" t="e">
        <f t="shared" si="229"/>
        <v>#REF!</v>
      </c>
      <c r="AD403" s="350"/>
      <c r="AE403" s="350"/>
      <c r="AF403" s="350" t="e">
        <f t="shared" si="229"/>
        <v>#REF!</v>
      </c>
      <c r="AG403" s="350"/>
      <c r="AH403" s="350"/>
      <c r="AI403" s="350" t="e">
        <f t="shared" si="229"/>
        <v>#REF!</v>
      </c>
      <c r="AJ403" s="350"/>
      <c r="AK403" s="350"/>
      <c r="AL403" s="350" t="e">
        <f t="shared" si="229"/>
        <v>#REF!</v>
      </c>
      <c r="AM403" s="350"/>
      <c r="AN403" s="350"/>
      <c r="AO403" s="350" t="e">
        <f t="shared" si="229"/>
        <v>#REF!</v>
      </c>
      <c r="AP403" s="350" t="e">
        <f t="shared" si="229"/>
        <v>#REF!</v>
      </c>
      <c r="AQ403" s="350" t="e">
        <f t="shared" si="229"/>
        <v>#REF!</v>
      </c>
      <c r="AR403" s="350" t="e">
        <f t="shared" si="229"/>
        <v>#REF!</v>
      </c>
      <c r="AS403" s="350" t="e">
        <f t="shared" si="229"/>
        <v>#REF!</v>
      </c>
      <c r="AT403" s="350" t="e">
        <f t="shared" si="229"/>
        <v>#REF!</v>
      </c>
      <c r="AU403" s="349"/>
      <c r="AV403" s="349"/>
      <c r="AW403" s="322"/>
      <c r="AX403" s="349"/>
      <c r="AY403" s="322"/>
      <c r="AZ403" s="322"/>
      <c r="BA403" s="322"/>
      <c r="BB403" s="349"/>
      <c r="BC403" s="349"/>
    </row>
    <row r="404" spans="1:55" s="279" customFormat="1" ht="41.25" hidden="1" customHeight="1" x14ac:dyDescent="0.25">
      <c r="A404" s="337" t="s">
        <v>79</v>
      </c>
      <c r="B404" s="347" t="s">
        <v>865</v>
      </c>
      <c r="C404" s="349"/>
      <c r="D404" s="350" t="e">
        <f t="shared" ref="D404:N404" si="230">D414+D422+D426+D437+D442</f>
        <v>#REF!</v>
      </c>
      <c r="E404" s="350" t="e">
        <f t="shared" si="230"/>
        <v>#REF!</v>
      </c>
      <c r="F404" s="350" t="e">
        <f t="shared" si="230"/>
        <v>#REF!</v>
      </c>
      <c r="G404" s="350" t="e">
        <f t="shared" si="230"/>
        <v>#REF!</v>
      </c>
      <c r="H404" s="350" t="e">
        <f t="shared" si="230"/>
        <v>#REF!</v>
      </c>
      <c r="I404" s="350" t="e">
        <f t="shared" si="230"/>
        <v>#REF!</v>
      </c>
      <c r="J404" s="350" t="e">
        <f t="shared" si="230"/>
        <v>#REF!</v>
      </c>
      <c r="K404" s="350" t="e">
        <f t="shared" si="230"/>
        <v>#REF!</v>
      </c>
      <c r="L404" s="350" t="e">
        <f t="shared" si="230"/>
        <v>#REF!</v>
      </c>
      <c r="M404" s="350" t="e">
        <f t="shared" si="230"/>
        <v>#REF!</v>
      </c>
      <c r="N404" s="350" t="e">
        <f t="shared" si="230"/>
        <v>#REF!</v>
      </c>
      <c r="O404" s="350" t="e">
        <f t="shared" ref="O404:AL404" si="231">O414+O422+O426+O437+O442</f>
        <v>#REF!</v>
      </c>
      <c r="P404" s="350" t="e">
        <f t="shared" si="231"/>
        <v>#REF!</v>
      </c>
      <c r="Q404" s="350" t="e">
        <f t="shared" si="231"/>
        <v>#REF!</v>
      </c>
      <c r="R404" s="350"/>
      <c r="S404" s="350"/>
      <c r="T404" s="350" t="e">
        <f t="shared" si="231"/>
        <v>#REF!</v>
      </c>
      <c r="U404" s="350"/>
      <c r="V404" s="350"/>
      <c r="W404" s="350" t="e">
        <f t="shared" si="231"/>
        <v>#REF!</v>
      </c>
      <c r="X404" s="350"/>
      <c r="Y404" s="350"/>
      <c r="Z404" s="350" t="e">
        <f t="shared" si="231"/>
        <v>#REF!</v>
      </c>
      <c r="AA404" s="350"/>
      <c r="AB404" s="350"/>
      <c r="AC404" s="350" t="e">
        <f t="shared" si="231"/>
        <v>#REF!</v>
      </c>
      <c r="AD404" s="350"/>
      <c r="AE404" s="350"/>
      <c r="AF404" s="350" t="e">
        <f t="shared" si="231"/>
        <v>#REF!</v>
      </c>
      <c r="AG404" s="350"/>
      <c r="AH404" s="350"/>
      <c r="AI404" s="350" t="e">
        <f t="shared" si="231"/>
        <v>#REF!</v>
      </c>
      <c r="AJ404" s="350"/>
      <c r="AK404" s="350"/>
      <c r="AL404" s="350" t="e">
        <f t="shared" si="231"/>
        <v>#REF!</v>
      </c>
      <c r="AM404" s="350"/>
      <c r="AN404" s="350"/>
      <c r="AO404" s="350"/>
      <c r="AP404" s="350"/>
      <c r="AQ404" s="350"/>
      <c r="AR404" s="350"/>
      <c r="AS404" s="350"/>
      <c r="AT404" s="350"/>
      <c r="AU404" s="349"/>
      <c r="AV404" s="349"/>
      <c r="AW404" s="322"/>
      <c r="AX404" s="349"/>
      <c r="AY404" s="322"/>
      <c r="AZ404" s="322"/>
      <c r="BA404" s="322"/>
      <c r="BB404" s="349"/>
      <c r="BC404" s="349"/>
    </row>
    <row r="405" spans="1:55" s="280" customFormat="1" ht="32.25" hidden="1" customHeight="1" x14ac:dyDescent="0.25">
      <c r="A405" s="330">
        <v>1</v>
      </c>
      <c r="B405" s="319" t="s">
        <v>979</v>
      </c>
      <c r="C405" s="319"/>
      <c r="D405" s="344" t="e">
        <f>D427</f>
        <v>#REF!</v>
      </c>
      <c r="E405" s="344" t="e">
        <f t="shared" ref="E405:AL405" si="232">E427</f>
        <v>#REF!</v>
      </c>
      <c r="F405" s="344" t="e">
        <f t="shared" si="232"/>
        <v>#REF!</v>
      </c>
      <c r="G405" s="344" t="e">
        <f t="shared" si="232"/>
        <v>#REF!</v>
      </c>
      <c r="H405" s="344" t="e">
        <f t="shared" si="232"/>
        <v>#REF!</v>
      </c>
      <c r="I405" s="344" t="e">
        <f t="shared" si="232"/>
        <v>#REF!</v>
      </c>
      <c r="J405" s="344" t="e">
        <f t="shared" si="232"/>
        <v>#REF!</v>
      </c>
      <c r="K405" s="344" t="e">
        <f t="shared" si="232"/>
        <v>#REF!</v>
      </c>
      <c r="L405" s="344" t="e">
        <f t="shared" si="232"/>
        <v>#REF!</v>
      </c>
      <c r="M405" s="344" t="e">
        <f t="shared" si="232"/>
        <v>#REF!</v>
      </c>
      <c r="N405" s="344" t="e">
        <f t="shared" si="232"/>
        <v>#REF!</v>
      </c>
      <c r="O405" s="344" t="e">
        <f t="shared" si="232"/>
        <v>#REF!</v>
      </c>
      <c r="P405" s="344" t="e">
        <f t="shared" si="232"/>
        <v>#REF!</v>
      </c>
      <c r="Q405" s="344" t="e">
        <f t="shared" si="232"/>
        <v>#REF!</v>
      </c>
      <c r="R405" s="344"/>
      <c r="S405" s="344"/>
      <c r="T405" s="344" t="e">
        <f t="shared" si="232"/>
        <v>#REF!</v>
      </c>
      <c r="U405" s="344"/>
      <c r="V405" s="344"/>
      <c r="W405" s="344" t="e">
        <f t="shared" si="232"/>
        <v>#REF!</v>
      </c>
      <c r="X405" s="344"/>
      <c r="Y405" s="344"/>
      <c r="Z405" s="344" t="e">
        <f t="shared" si="232"/>
        <v>#REF!</v>
      </c>
      <c r="AA405" s="344"/>
      <c r="AB405" s="344"/>
      <c r="AC405" s="344" t="e">
        <f t="shared" si="232"/>
        <v>#REF!</v>
      </c>
      <c r="AD405" s="344"/>
      <c r="AE405" s="344"/>
      <c r="AF405" s="344" t="e">
        <f t="shared" si="232"/>
        <v>#REF!</v>
      </c>
      <c r="AG405" s="344"/>
      <c r="AH405" s="344"/>
      <c r="AI405" s="344" t="e">
        <f t="shared" si="232"/>
        <v>#REF!</v>
      </c>
      <c r="AJ405" s="344"/>
      <c r="AK405" s="344"/>
      <c r="AL405" s="344" t="e">
        <f t="shared" si="232"/>
        <v>#REF!</v>
      </c>
      <c r="AM405" s="344"/>
      <c r="AN405" s="344"/>
      <c r="AO405" s="344"/>
      <c r="AP405" s="344"/>
      <c r="AQ405" s="344"/>
      <c r="AR405" s="344"/>
      <c r="AS405" s="344"/>
      <c r="AT405" s="344"/>
      <c r="AU405" s="319"/>
      <c r="AV405" s="319"/>
      <c r="AW405" s="308"/>
      <c r="AX405" s="319"/>
      <c r="AY405" s="308"/>
      <c r="AZ405" s="308"/>
      <c r="BA405" s="308"/>
      <c r="BB405" s="319"/>
      <c r="BC405" s="319"/>
    </row>
    <row r="406" spans="1:55" s="280" customFormat="1" ht="21" hidden="1" customHeight="1" x14ac:dyDescent="0.25">
      <c r="A406" s="330">
        <v>2</v>
      </c>
      <c r="B406" s="319" t="s">
        <v>849</v>
      </c>
      <c r="C406" s="319"/>
      <c r="D406" s="344" t="e">
        <f>D415+D423+D428+D443</f>
        <v>#REF!</v>
      </c>
      <c r="E406" s="344" t="e">
        <f t="shared" ref="E406:M406" si="233">E415+E423+E428+E443</f>
        <v>#REF!</v>
      </c>
      <c r="F406" s="344" t="e">
        <f t="shared" si="233"/>
        <v>#REF!</v>
      </c>
      <c r="G406" s="344" t="e">
        <f t="shared" si="233"/>
        <v>#REF!</v>
      </c>
      <c r="H406" s="344" t="e">
        <f t="shared" si="233"/>
        <v>#REF!</v>
      </c>
      <c r="I406" s="344" t="e">
        <f t="shared" si="233"/>
        <v>#REF!</v>
      </c>
      <c r="J406" s="344" t="e">
        <f t="shared" si="233"/>
        <v>#REF!</v>
      </c>
      <c r="K406" s="344" t="e">
        <f t="shared" si="233"/>
        <v>#REF!</v>
      </c>
      <c r="L406" s="344" t="e">
        <f t="shared" si="233"/>
        <v>#REF!</v>
      </c>
      <c r="M406" s="344" t="e">
        <f t="shared" si="233"/>
        <v>#REF!</v>
      </c>
      <c r="N406" s="344" t="e">
        <f>N415+N423+N428+N443</f>
        <v>#REF!</v>
      </c>
      <c r="O406" s="344" t="e">
        <f t="shared" ref="O406:AL406" si="234">O415+O423+O428+O443</f>
        <v>#REF!</v>
      </c>
      <c r="P406" s="344" t="e">
        <f t="shared" si="234"/>
        <v>#REF!</v>
      </c>
      <c r="Q406" s="344" t="e">
        <f t="shared" si="234"/>
        <v>#REF!</v>
      </c>
      <c r="R406" s="344"/>
      <c r="S406" s="344"/>
      <c r="T406" s="344" t="e">
        <f t="shared" si="234"/>
        <v>#REF!</v>
      </c>
      <c r="U406" s="344"/>
      <c r="V406" s="344"/>
      <c r="W406" s="344" t="e">
        <f t="shared" si="234"/>
        <v>#REF!</v>
      </c>
      <c r="X406" s="344"/>
      <c r="Y406" s="344"/>
      <c r="Z406" s="344" t="e">
        <f t="shared" si="234"/>
        <v>#REF!</v>
      </c>
      <c r="AA406" s="344"/>
      <c r="AB406" s="344"/>
      <c r="AC406" s="344" t="e">
        <f t="shared" si="234"/>
        <v>#REF!</v>
      </c>
      <c r="AD406" s="344"/>
      <c r="AE406" s="344"/>
      <c r="AF406" s="344" t="e">
        <f t="shared" si="234"/>
        <v>#REF!</v>
      </c>
      <c r="AG406" s="344"/>
      <c r="AH406" s="344"/>
      <c r="AI406" s="344" t="e">
        <f t="shared" si="234"/>
        <v>#REF!</v>
      </c>
      <c r="AJ406" s="344"/>
      <c r="AK406" s="344"/>
      <c r="AL406" s="344" t="e">
        <f t="shared" si="234"/>
        <v>#REF!</v>
      </c>
      <c r="AM406" s="344"/>
      <c r="AN406" s="344"/>
      <c r="AO406" s="344"/>
      <c r="AP406" s="344"/>
      <c r="AQ406" s="344"/>
      <c r="AR406" s="344"/>
      <c r="AS406" s="344"/>
      <c r="AT406" s="344"/>
      <c r="AU406" s="319"/>
      <c r="AV406" s="319"/>
      <c r="AW406" s="308"/>
      <c r="AX406" s="319"/>
      <c r="AY406" s="308"/>
      <c r="AZ406" s="308"/>
      <c r="BA406" s="308"/>
      <c r="BB406" s="319"/>
      <c r="BC406" s="319"/>
    </row>
    <row r="407" spans="1:55" s="280" customFormat="1" ht="21" hidden="1" customHeight="1" x14ac:dyDescent="0.25">
      <c r="A407" s="330">
        <v>3</v>
      </c>
      <c r="B407" s="319" t="s">
        <v>850</v>
      </c>
      <c r="C407" s="319"/>
      <c r="D407" s="344" t="e">
        <f>D429</f>
        <v>#REF!</v>
      </c>
      <c r="E407" s="344" t="e">
        <f t="shared" ref="E407:M407" si="235">E429</f>
        <v>#REF!</v>
      </c>
      <c r="F407" s="344" t="e">
        <f t="shared" si="235"/>
        <v>#REF!</v>
      </c>
      <c r="G407" s="344" t="e">
        <f t="shared" si="235"/>
        <v>#REF!</v>
      </c>
      <c r="H407" s="344" t="e">
        <f t="shared" si="235"/>
        <v>#REF!</v>
      </c>
      <c r="I407" s="344" t="e">
        <f t="shared" si="235"/>
        <v>#REF!</v>
      </c>
      <c r="J407" s="344" t="e">
        <f t="shared" si="235"/>
        <v>#REF!</v>
      </c>
      <c r="K407" s="344" t="e">
        <f t="shared" si="235"/>
        <v>#REF!</v>
      </c>
      <c r="L407" s="344" t="e">
        <f t="shared" si="235"/>
        <v>#REF!</v>
      </c>
      <c r="M407" s="344" t="e">
        <f t="shared" si="235"/>
        <v>#REF!</v>
      </c>
      <c r="N407" s="344" t="e">
        <f>N429</f>
        <v>#REF!</v>
      </c>
      <c r="O407" s="344" t="e">
        <f t="shared" ref="O407:AL407" si="236">O429</f>
        <v>#REF!</v>
      </c>
      <c r="P407" s="344" t="e">
        <f t="shared" si="236"/>
        <v>#REF!</v>
      </c>
      <c r="Q407" s="344" t="e">
        <f t="shared" si="236"/>
        <v>#REF!</v>
      </c>
      <c r="R407" s="344"/>
      <c r="S407" s="344"/>
      <c r="T407" s="344" t="e">
        <f t="shared" si="236"/>
        <v>#REF!</v>
      </c>
      <c r="U407" s="344"/>
      <c r="V407" s="344"/>
      <c r="W407" s="344" t="e">
        <f t="shared" si="236"/>
        <v>#REF!</v>
      </c>
      <c r="X407" s="344"/>
      <c r="Y407" s="344"/>
      <c r="Z407" s="344" t="e">
        <f t="shared" si="236"/>
        <v>#REF!</v>
      </c>
      <c r="AA407" s="344"/>
      <c r="AB407" s="344"/>
      <c r="AC407" s="344" t="e">
        <f t="shared" si="236"/>
        <v>#REF!</v>
      </c>
      <c r="AD407" s="344"/>
      <c r="AE407" s="344"/>
      <c r="AF407" s="344" t="e">
        <f t="shared" si="236"/>
        <v>#REF!</v>
      </c>
      <c r="AG407" s="344"/>
      <c r="AH407" s="344"/>
      <c r="AI407" s="344" t="e">
        <f t="shared" si="236"/>
        <v>#REF!</v>
      </c>
      <c r="AJ407" s="344"/>
      <c r="AK407" s="344"/>
      <c r="AL407" s="344" t="e">
        <f t="shared" si="236"/>
        <v>#REF!</v>
      </c>
      <c r="AM407" s="344"/>
      <c r="AN407" s="344"/>
      <c r="AO407" s="344"/>
      <c r="AP407" s="344"/>
      <c r="AQ407" s="344"/>
      <c r="AR407" s="344"/>
      <c r="AS407" s="344"/>
      <c r="AT407" s="344"/>
      <c r="AU407" s="319"/>
      <c r="AV407" s="319"/>
      <c r="AW407" s="308"/>
      <c r="AX407" s="319"/>
      <c r="AY407" s="308"/>
      <c r="AZ407" s="308"/>
      <c r="BA407" s="308"/>
      <c r="BB407" s="319"/>
      <c r="BC407" s="319"/>
    </row>
    <row r="408" spans="1:55" s="280" customFormat="1" ht="21" hidden="1" customHeight="1" x14ac:dyDescent="0.25">
      <c r="A408" s="330">
        <v>4</v>
      </c>
      <c r="B408" s="319" t="s">
        <v>980</v>
      </c>
      <c r="C408" s="319"/>
      <c r="D408" s="344" t="e">
        <f>D430</f>
        <v>#REF!</v>
      </c>
      <c r="E408" s="344" t="e">
        <f t="shared" ref="E408:AI408" si="237">E430</f>
        <v>#REF!</v>
      </c>
      <c r="F408" s="344" t="e">
        <f t="shared" si="237"/>
        <v>#REF!</v>
      </c>
      <c r="G408" s="344" t="e">
        <f t="shared" si="237"/>
        <v>#REF!</v>
      </c>
      <c r="H408" s="344" t="e">
        <f t="shared" si="237"/>
        <v>#REF!</v>
      </c>
      <c r="I408" s="344" t="e">
        <f t="shared" si="237"/>
        <v>#REF!</v>
      </c>
      <c r="J408" s="344" t="e">
        <f t="shared" si="237"/>
        <v>#REF!</v>
      </c>
      <c r="K408" s="344" t="e">
        <f t="shared" si="237"/>
        <v>#REF!</v>
      </c>
      <c r="L408" s="344" t="e">
        <f t="shared" si="237"/>
        <v>#REF!</v>
      </c>
      <c r="M408" s="344" t="e">
        <f t="shared" si="237"/>
        <v>#REF!</v>
      </c>
      <c r="N408" s="344" t="e">
        <f t="shared" si="237"/>
        <v>#REF!</v>
      </c>
      <c r="O408" s="344" t="e">
        <f t="shared" si="237"/>
        <v>#REF!</v>
      </c>
      <c r="P408" s="344" t="e">
        <f t="shared" si="237"/>
        <v>#REF!</v>
      </c>
      <c r="Q408" s="344" t="e">
        <f t="shared" si="237"/>
        <v>#REF!</v>
      </c>
      <c r="R408" s="344"/>
      <c r="S408" s="344"/>
      <c r="T408" s="344" t="e">
        <f t="shared" si="237"/>
        <v>#REF!</v>
      </c>
      <c r="U408" s="344"/>
      <c r="V408" s="344"/>
      <c r="W408" s="344" t="e">
        <f t="shared" si="237"/>
        <v>#REF!</v>
      </c>
      <c r="X408" s="344"/>
      <c r="Y408" s="344"/>
      <c r="Z408" s="344" t="e">
        <f t="shared" si="237"/>
        <v>#REF!</v>
      </c>
      <c r="AA408" s="344"/>
      <c r="AB408" s="344"/>
      <c r="AC408" s="344" t="e">
        <f t="shared" si="237"/>
        <v>#REF!</v>
      </c>
      <c r="AD408" s="344"/>
      <c r="AE408" s="344"/>
      <c r="AF408" s="344" t="e">
        <f t="shared" si="237"/>
        <v>#REF!</v>
      </c>
      <c r="AG408" s="344"/>
      <c r="AH408" s="344"/>
      <c r="AI408" s="344" t="e">
        <f t="shared" si="237"/>
        <v>#REF!</v>
      </c>
      <c r="AJ408" s="344"/>
      <c r="AK408" s="344"/>
      <c r="AL408" s="344"/>
      <c r="AM408" s="344"/>
      <c r="AN408" s="344"/>
      <c r="AO408" s="344"/>
      <c r="AP408" s="344"/>
      <c r="AQ408" s="344"/>
      <c r="AR408" s="344"/>
      <c r="AS408" s="344"/>
      <c r="AT408" s="344"/>
      <c r="AU408" s="319"/>
      <c r="AV408" s="319"/>
      <c r="AW408" s="308"/>
      <c r="AX408" s="319"/>
      <c r="AY408" s="308"/>
      <c r="AZ408" s="308"/>
      <c r="BA408" s="308"/>
      <c r="BB408" s="319"/>
      <c r="BC408" s="319"/>
    </row>
    <row r="409" spans="1:55" s="279" customFormat="1" ht="21" hidden="1" customHeight="1" x14ac:dyDescent="0.25">
      <c r="A409" s="353" t="s">
        <v>93</v>
      </c>
      <c r="B409" s="347" t="s">
        <v>821</v>
      </c>
      <c r="C409" s="349"/>
      <c r="D409" s="350" t="e">
        <f>D416+D417+D424+D431+D444+D438+D445</f>
        <v>#REF!</v>
      </c>
      <c r="E409" s="350" t="e">
        <f t="shared" ref="E409:M409" si="238">E416+E417+E424+E431+E444+E438+E445</f>
        <v>#REF!</v>
      </c>
      <c r="F409" s="350" t="e">
        <f t="shared" si="238"/>
        <v>#REF!</v>
      </c>
      <c r="G409" s="350" t="e">
        <f t="shared" si="238"/>
        <v>#REF!</v>
      </c>
      <c r="H409" s="350" t="e">
        <f t="shared" si="238"/>
        <v>#REF!</v>
      </c>
      <c r="I409" s="350" t="e">
        <f t="shared" si="238"/>
        <v>#REF!</v>
      </c>
      <c r="J409" s="350" t="e">
        <f t="shared" si="238"/>
        <v>#REF!</v>
      </c>
      <c r="K409" s="350" t="e">
        <f t="shared" si="238"/>
        <v>#REF!</v>
      </c>
      <c r="L409" s="350" t="e">
        <f t="shared" si="238"/>
        <v>#REF!</v>
      </c>
      <c r="M409" s="350" t="e">
        <f t="shared" si="238"/>
        <v>#REF!</v>
      </c>
      <c r="N409" s="350" t="e">
        <f>N416+N417+N424+N431+N444+N438+N445</f>
        <v>#REF!</v>
      </c>
      <c r="O409" s="350" t="e">
        <f t="shared" ref="O409:AI409" si="239">O416+O417+O424+O431+O444+O438+O445</f>
        <v>#REF!</v>
      </c>
      <c r="P409" s="350" t="e">
        <f t="shared" si="239"/>
        <v>#REF!</v>
      </c>
      <c r="Q409" s="350" t="e">
        <f t="shared" si="239"/>
        <v>#REF!</v>
      </c>
      <c r="R409" s="350"/>
      <c r="S409" s="350"/>
      <c r="T409" s="350" t="e">
        <f t="shared" si="239"/>
        <v>#REF!</v>
      </c>
      <c r="U409" s="350"/>
      <c r="V409" s="350"/>
      <c r="W409" s="350" t="e">
        <f t="shared" si="239"/>
        <v>#REF!</v>
      </c>
      <c r="X409" s="350"/>
      <c r="Y409" s="350"/>
      <c r="Z409" s="350" t="e">
        <f t="shared" si="239"/>
        <v>#REF!</v>
      </c>
      <c r="AA409" s="350"/>
      <c r="AB409" s="350"/>
      <c r="AC409" s="350" t="e">
        <f t="shared" si="239"/>
        <v>#REF!</v>
      </c>
      <c r="AD409" s="350"/>
      <c r="AE409" s="350"/>
      <c r="AF409" s="350" t="e">
        <f t="shared" si="239"/>
        <v>#REF!</v>
      </c>
      <c r="AG409" s="350"/>
      <c r="AH409" s="350"/>
      <c r="AI409" s="350" t="e">
        <f t="shared" si="239"/>
        <v>#REF!</v>
      </c>
      <c r="AJ409" s="350"/>
      <c r="AK409" s="350"/>
      <c r="AL409" s="350" t="e">
        <f t="shared" ref="AL409:AT409" si="240">AL416+AL417+AL424+AL431+AL444+AL438</f>
        <v>#REF!</v>
      </c>
      <c r="AM409" s="350"/>
      <c r="AN409" s="350"/>
      <c r="AO409" s="350" t="e">
        <f t="shared" si="240"/>
        <v>#REF!</v>
      </c>
      <c r="AP409" s="350" t="e">
        <f t="shared" si="240"/>
        <v>#REF!</v>
      </c>
      <c r="AQ409" s="350" t="e">
        <f t="shared" si="240"/>
        <v>#REF!</v>
      </c>
      <c r="AR409" s="350" t="e">
        <f t="shared" si="240"/>
        <v>#REF!</v>
      </c>
      <c r="AS409" s="350" t="e">
        <f t="shared" si="240"/>
        <v>#REF!</v>
      </c>
      <c r="AT409" s="350" t="e">
        <f t="shared" si="240"/>
        <v>#REF!</v>
      </c>
      <c r="AU409" s="349"/>
      <c r="AV409" s="349"/>
      <c r="AW409" s="322"/>
      <c r="AX409" s="349"/>
      <c r="AY409" s="322"/>
      <c r="AZ409" s="322"/>
      <c r="BA409" s="322"/>
      <c r="BB409" s="349"/>
      <c r="BC409" s="349"/>
    </row>
    <row r="410" spans="1:55" s="279" customFormat="1" ht="35.25" hidden="1" customHeight="1" x14ac:dyDescent="0.25">
      <c r="A410" s="353" t="s">
        <v>866</v>
      </c>
      <c r="B410" s="347" t="s">
        <v>844</v>
      </c>
      <c r="C410" s="349"/>
      <c r="D410" s="350" t="e">
        <f>D433</f>
        <v>#REF!</v>
      </c>
      <c r="E410" s="350" t="e">
        <f t="shared" ref="E410:M410" si="241">E433</f>
        <v>#REF!</v>
      </c>
      <c r="F410" s="350" t="e">
        <f t="shared" si="241"/>
        <v>#REF!</v>
      </c>
      <c r="G410" s="350" t="e">
        <f t="shared" si="241"/>
        <v>#REF!</v>
      </c>
      <c r="H410" s="350" t="e">
        <f t="shared" si="241"/>
        <v>#REF!</v>
      </c>
      <c r="I410" s="350" t="e">
        <f t="shared" si="241"/>
        <v>#REF!</v>
      </c>
      <c r="J410" s="350" t="e">
        <f t="shared" si="241"/>
        <v>#REF!</v>
      </c>
      <c r="K410" s="350" t="e">
        <f t="shared" si="241"/>
        <v>#REF!</v>
      </c>
      <c r="L410" s="350" t="e">
        <f t="shared" si="241"/>
        <v>#REF!</v>
      </c>
      <c r="M410" s="350" t="e">
        <f t="shared" si="241"/>
        <v>#REF!</v>
      </c>
      <c r="N410" s="350" t="e">
        <f>N433</f>
        <v>#REF!</v>
      </c>
      <c r="O410" s="350" t="e">
        <f t="shared" ref="O410:AT410" si="242">O433</f>
        <v>#REF!</v>
      </c>
      <c r="P410" s="350" t="e">
        <f t="shared" si="242"/>
        <v>#REF!</v>
      </c>
      <c r="Q410" s="350" t="e">
        <f t="shared" si="242"/>
        <v>#REF!</v>
      </c>
      <c r="R410" s="350"/>
      <c r="S410" s="350"/>
      <c r="T410" s="350" t="e">
        <f t="shared" si="242"/>
        <v>#REF!</v>
      </c>
      <c r="U410" s="350"/>
      <c r="V410" s="350"/>
      <c r="W410" s="350" t="e">
        <f t="shared" si="242"/>
        <v>#REF!</v>
      </c>
      <c r="X410" s="350"/>
      <c r="Y410" s="350"/>
      <c r="Z410" s="350" t="e">
        <f t="shared" si="242"/>
        <v>#REF!</v>
      </c>
      <c r="AA410" s="350"/>
      <c r="AB410" s="350"/>
      <c r="AC410" s="350" t="e">
        <f t="shared" si="242"/>
        <v>#REF!</v>
      </c>
      <c r="AD410" s="350"/>
      <c r="AE410" s="350"/>
      <c r="AF410" s="350" t="e">
        <f t="shared" si="242"/>
        <v>#REF!</v>
      </c>
      <c r="AG410" s="350"/>
      <c r="AH410" s="350"/>
      <c r="AI410" s="350" t="e">
        <f t="shared" si="242"/>
        <v>#REF!</v>
      </c>
      <c r="AJ410" s="350"/>
      <c r="AK410" s="350"/>
      <c r="AL410" s="350" t="e">
        <f t="shared" si="242"/>
        <v>#REF!</v>
      </c>
      <c r="AM410" s="350"/>
      <c r="AN410" s="350"/>
      <c r="AO410" s="350" t="e">
        <f t="shared" si="242"/>
        <v>#REF!</v>
      </c>
      <c r="AP410" s="350" t="e">
        <f t="shared" si="242"/>
        <v>#REF!</v>
      </c>
      <c r="AQ410" s="350" t="e">
        <f t="shared" si="242"/>
        <v>#REF!</v>
      </c>
      <c r="AR410" s="350" t="e">
        <f t="shared" si="242"/>
        <v>#REF!</v>
      </c>
      <c r="AS410" s="350" t="e">
        <f t="shared" si="242"/>
        <v>#REF!</v>
      </c>
      <c r="AT410" s="350" t="e">
        <f t="shared" si="242"/>
        <v>#REF!</v>
      </c>
      <c r="AU410" s="349"/>
      <c r="AV410" s="349"/>
      <c r="AW410" s="322"/>
      <c r="AX410" s="349"/>
      <c r="AY410" s="322"/>
      <c r="AZ410" s="322"/>
      <c r="BA410" s="322"/>
      <c r="BB410" s="349"/>
      <c r="BC410" s="349"/>
    </row>
    <row r="411" spans="1:55" s="280" customFormat="1" ht="35.25" hidden="1" customHeight="1" x14ac:dyDescent="0.25">
      <c r="A411" s="330">
        <v>1</v>
      </c>
      <c r="B411" s="352" t="e">
        <f>B434</f>
        <v>#REF!</v>
      </c>
      <c r="C411" s="352" t="e">
        <f t="shared" ref="C411:AL411" si="243">C434</f>
        <v>#REF!</v>
      </c>
      <c r="D411" s="301" t="e">
        <f t="shared" si="243"/>
        <v>#REF!</v>
      </c>
      <c r="E411" s="301" t="e">
        <f t="shared" si="243"/>
        <v>#REF!</v>
      </c>
      <c r="F411" s="301" t="e">
        <f t="shared" si="243"/>
        <v>#REF!</v>
      </c>
      <c r="G411" s="301" t="e">
        <f t="shared" si="243"/>
        <v>#REF!</v>
      </c>
      <c r="H411" s="301" t="e">
        <f t="shared" si="243"/>
        <v>#REF!</v>
      </c>
      <c r="I411" s="301" t="e">
        <f t="shared" si="243"/>
        <v>#REF!</v>
      </c>
      <c r="J411" s="301" t="e">
        <f t="shared" si="243"/>
        <v>#REF!</v>
      </c>
      <c r="K411" s="301" t="e">
        <f t="shared" si="243"/>
        <v>#REF!</v>
      </c>
      <c r="L411" s="301" t="e">
        <f t="shared" si="243"/>
        <v>#REF!</v>
      </c>
      <c r="M411" s="301" t="e">
        <f t="shared" si="243"/>
        <v>#REF!</v>
      </c>
      <c r="N411" s="301" t="e">
        <f t="shared" si="243"/>
        <v>#REF!</v>
      </c>
      <c r="O411" s="301" t="e">
        <f t="shared" si="243"/>
        <v>#REF!</v>
      </c>
      <c r="P411" s="301" t="e">
        <f t="shared" si="243"/>
        <v>#REF!</v>
      </c>
      <c r="Q411" s="301" t="e">
        <f t="shared" si="243"/>
        <v>#REF!</v>
      </c>
      <c r="R411" s="301"/>
      <c r="S411" s="301"/>
      <c r="T411" s="301" t="e">
        <f t="shared" si="243"/>
        <v>#REF!</v>
      </c>
      <c r="U411" s="301"/>
      <c r="V411" s="301"/>
      <c r="W411" s="301" t="e">
        <f t="shared" si="243"/>
        <v>#REF!</v>
      </c>
      <c r="X411" s="301"/>
      <c r="Y411" s="301"/>
      <c r="Z411" s="301" t="e">
        <f t="shared" si="243"/>
        <v>#REF!</v>
      </c>
      <c r="AA411" s="301"/>
      <c r="AB411" s="301"/>
      <c r="AC411" s="301" t="e">
        <f t="shared" si="243"/>
        <v>#REF!</v>
      </c>
      <c r="AD411" s="301"/>
      <c r="AE411" s="301"/>
      <c r="AF411" s="301" t="e">
        <f t="shared" si="243"/>
        <v>#REF!</v>
      </c>
      <c r="AG411" s="301"/>
      <c r="AH411" s="301"/>
      <c r="AI411" s="301" t="e">
        <f t="shared" si="243"/>
        <v>#REF!</v>
      </c>
      <c r="AJ411" s="301"/>
      <c r="AK411" s="301"/>
      <c r="AL411" s="301" t="e">
        <f t="shared" si="243"/>
        <v>#REF!</v>
      </c>
      <c r="AM411" s="301"/>
      <c r="AN411" s="301"/>
      <c r="AO411" s="344"/>
      <c r="AP411" s="344"/>
      <c r="AQ411" s="344"/>
      <c r="AR411" s="344"/>
      <c r="AS411" s="344"/>
      <c r="AT411" s="344"/>
      <c r="AU411" s="319"/>
      <c r="AV411" s="319"/>
      <c r="AW411" s="308"/>
      <c r="AX411" s="319"/>
      <c r="AY411" s="308"/>
      <c r="AZ411" s="308"/>
      <c r="BA411" s="308"/>
      <c r="BB411" s="319"/>
      <c r="BC411" s="319"/>
    </row>
    <row r="412" spans="1:55" s="279" customFormat="1" ht="35.25" hidden="1" customHeight="1" x14ac:dyDescent="0.25">
      <c r="A412" s="353" t="s">
        <v>248</v>
      </c>
      <c r="B412" s="347" t="e">
        <f>B435</f>
        <v>#REF!</v>
      </c>
      <c r="C412" s="347" t="e">
        <f t="shared" ref="C412:AL412" si="244">C435</f>
        <v>#REF!</v>
      </c>
      <c r="D412" s="316" t="e">
        <f t="shared" si="244"/>
        <v>#REF!</v>
      </c>
      <c r="E412" s="316" t="e">
        <f t="shared" si="244"/>
        <v>#REF!</v>
      </c>
      <c r="F412" s="316" t="e">
        <f t="shared" si="244"/>
        <v>#REF!</v>
      </c>
      <c r="G412" s="316" t="e">
        <f t="shared" si="244"/>
        <v>#REF!</v>
      </c>
      <c r="H412" s="316" t="e">
        <f t="shared" si="244"/>
        <v>#REF!</v>
      </c>
      <c r="I412" s="316" t="e">
        <f t="shared" si="244"/>
        <v>#REF!</v>
      </c>
      <c r="J412" s="316" t="e">
        <f t="shared" si="244"/>
        <v>#REF!</v>
      </c>
      <c r="K412" s="316" t="e">
        <f t="shared" si="244"/>
        <v>#REF!</v>
      </c>
      <c r="L412" s="316" t="e">
        <f t="shared" si="244"/>
        <v>#REF!</v>
      </c>
      <c r="M412" s="316" t="e">
        <f t="shared" si="244"/>
        <v>#REF!</v>
      </c>
      <c r="N412" s="316" t="e">
        <f t="shared" si="244"/>
        <v>#REF!</v>
      </c>
      <c r="O412" s="316" t="e">
        <f t="shared" si="244"/>
        <v>#REF!</v>
      </c>
      <c r="P412" s="316" t="e">
        <f t="shared" si="244"/>
        <v>#REF!</v>
      </c>
      <c r="Q412" s="316" t="e">
        <f t="shared" si="244"/>
        <v>#REF!</v>
      </c>
      <c r="R412" s="316"/>
      <c r="S412" s="316"/>
      <c r="T412" s="316" t="e">
        <f t="shared" si="244"/>
        <v>#REF!</v>
      </c>
      <c r="U412" s="316"/>
      <c r="V412" s="316"/>
      <c r="W412" s="316" t="e">
        <f t="shared" si="244"/>
        <v>#REF!</v>
      </c>
      <c r="X412" s="316"/>
      <c r="Y412" s="316"/>
      <c r="Z412" s="316" t="e">
        <f t="shared" si="244"/>
        <v>#REF!</v>
      </c>
      <c r="AA412" s="316"/>
      <c r="AB412" s="316"/>
      <c r="AC412" s="316" t="e">
        <f t="shared" si="244"/>
        <v>#REF!</v>
      </c>
      <c r="AD412" s="316"/>
      <c r="AE412" s="316"/>
      <c r="AF412" s="316" t="e">
        <f t="shared" si="244"/>
        <v>#REF!</v>
      </c>
      <c r="AG412" s="316"/>
      <c r="AH412" s="316"/>
      <c r="AI412" s="316" t="e">
        <f t="shared" si="244"/>
        <v>#REF!</v>
      </c>
      <c r="AJ412" s="316"/>
      <c r="AK412" s="316"/>
      <c r="AL412" s="316" t="e">
        <f t="shared" si="244"/>
        <v>#REF!</v>
      </c>
      <c r="AM412" s="316"/>
      <c r="AN412" s="316"/>
      <c r="AO412" s="350"/>
      <c r="AP412" s="350"/>
      <c r="AQ412" s="350"/>
      <c r="AR412" s="350"/>
      <c r="AS412" s="350"/>
      <c r="AT412" s="350"/>
      <c r="AU412" s="349"/>
      <c r="AV412" s="349"/>
      <c r="AW412" s="322"/>
      <c r="AX412" s="349"/>
      <c r="AY412" s="322"/>
      <c r="AZ412" s="322"/>
      <c r="BA412" s="322"/>
      <c r="BB412" s="349"/>
      <c r="BC412" s="349"/>
    </row>
    <row r="413" spans="1:55" s="280" customFormat="1" ht="40.5" hidden="1" customHeight="1" x14ac:dyDescent="0.25">
      <c r="A413" s="356" t="e">
        <f>#REF!</f>
        <v>#REF!</v>
      </c>
      <c r="B413" s="357" t="e">
        <f>#REF!</f>
        <v>#REF!</v>
      </c>
      <c r="C413" s="356" t="e">
        <f>#REF!</f>
        <v>#REF!</v>
      </c>
      <c r="D413" s="344" t="e">
        <f>#REF!</f>
        <v>#REF!</v>
      </c>
      <c r="E413" s="344" t="e">
        <f>#REF!</f>
        <v>#REF!</v>
      </c>
      <c r="F413" s="344" t="e">
        <f>#REF!</f>
        <v>#REF!</v>
      </c>
      <c r="G413" s="344" t="e">
        <f>#REF!</f>
        <v>#REF!</v>
      </c>
      <c r="H413" s="344" t="e">
        <f>#REF!</f>
        <v>#REF!</v>
      </c>
      <c r="I413" s="344" t="e">
        <f>#REF!</f>
        <v>#REF!</v>
      </c>
      <c r="J413" s="344" t="e">
        <f>#REF!</f>
        <v>#REF!</v>
      </c>
      <c r="K413" s="344" t="e">
        <f>#REF!</f>
        <v>#REF!</v>
      </c>
      <c r="L413" s="344" t="e">
        <f>#REF!</f>
        <v>#REF!</v>
      </c>
      <c r="M413" s="344" t="e">
        <f>#REF!</f>
        <v>#REF!</v>
      </c>
      <c r="N413" s="344" t="e">
        <f>#REF!</f>
        <v>#REF!</v>
      </c>
      <c r="O413" s="344" t="e">
        <f>#REF!</f>
        <v>#REF!</v>
      </c>
      <c r="P413" s="344" t="e">
        <f>#REF!</f>
        <v>#REF!</v>
      </c>
      <c r="Q413" s="344" t="e">
        <f>#REF!</f>
        <v>#REF!</v>
      </c>
      <c r="R413" s="344"/>
      <c r="S413" s="344"/>
      <c r="T413" s="344" t="e">
        <f>#REF!</f>
        <v>#REF!</v>
      </c>
      <c r="U413" s="344"/>
      <c r="V413" s="344"/>
      <c r="W413" s="344" t="e">
        <f>#REF!</f>
        <v>#REF!</v>
      </c>
      <c r="X413" s="344"/>
      <c r="Y413" s="344"/>
      <c r="Z413" s="344" t="e">
        <f>#REF!</f>
        <v>#REF!</v>
      </c>
      <c r="AA413" s="344"/>
      <c r="AB413" s="344"/>
      <c r="AC413" s="344" t="e">
        <f>#REF!</f>
        <v>#REF!</v>
      </c>
      <c r="AD413" s="344"/>
      <c r="AE413" s="344"/>
      <c r="AF413" s="344" t="e">
        <f>#REF!</f>
        <v>#REF!</v>
      </c>
      <c r="AG413" s="344"/>
      <c r="AH413" s="344"/>
      <c r="AI413" s="344" t="e">
        <f>#REF!</f>
        <v>#REF!</v>
      </c>
      <c r="AJ413" s="344"/>
      <c r="AK413" s="344"/>
      <c r="AL413" s="344" t="e">
        <f>#REF!</f>
        <v>#REF!</v>
      </c>
      <c r="AM413" s="344"/>
      <c r="AN413" s="344"/>
      <c r="AO413" s="356" t="e">
        <f>#REF!</f>
        <v>#REF!</v>
      </c>
      <c r="AP413" s="356" t="e">
        <f>#REF!</f>
        <v>#REF!</v>
      </c>
      <c r="AQ413" s="356" t="e">
        <f>#REF!</f>
        <v>#REF!</v>
      </c>
      <c r="AR413" s="356" t="e">
        <f>#REF!</f>
        <v>#REF!</v>
      </c>
      <c r="AS413" s="356" t="e">
        <f>#REF!</f>
        <v>#REF!</v>
      </c>
      <c r="AT413" s="356" t="e">
        <f>#REF!</f>
        <v>#REF!</v>
      </c>
      <c r="AU413" s="319"/>
      <c r="AV413" s="319"/>
      <c r="AW413" s="308"/>
      <c r="AX413" s="319"/>
      <c r="AY413" s="308"/>
      <c r="AZ413" s="308"/>
      <c r="BA413" s="308"/>
      <c r="BB413" s="319"/>
      <c r="BC413" s="319"/>
    </row>
    <row r="414" spans="1:55" s="280" customFormat="1" ht="30.75" hidden="1" customHeight="1" x14ac:dyDescent="0.25">
      <c r="A414" s="356" t="e">
        <f>#REF!</f>
        <v>#REF!</v>
      </c>
      <c r="B414" s="357" t="e">
        <f>#REF!</f>
        <v>#REF!</v>
      </c>
      <c r="C414" s="356" t="e">
        <f>#REF!</f>
        <v>#REF!</v>
      </c>
      <c r="D414" s="344" t="e">
        <f>#REF!</f>
        <v>#REF!</v>
      </c>
      <c r="E414" s="344" t="e">
        <f>#REF!</f>
        <v>#REF!</v>
      </c>
      <c r="F414" s="344" t="e">
        <f>#REF!</f>
        <v>#REF!</v>
      </c>
      <c r="G414" s="344" t="e">
        <f>#REF!</f>
        <v>#REF!</v>
      </c>
      <c r="H414" s="344" t="e">
        <f>#REF!</f>
        <v>#REF!</v>
      </c>
      <c r="I414" s="344" t="e">
        <f>#REF!</f>
        <v>#REF!</v>
      </c>
      <c r="J414" s="344" t="e">
        <f>#REF!</f>
        <v>#REF!</v>
      </c>
      <c r="K414" s="344" t="e">
        <f>#REF!</f>
        <v>#REF!</v>
      </c>
      <c r="L414" s="344" t="e">
        <f>#REF!</f>
        <v>#REF!</v>
      </c>
      <c r="M414" s="344" t="e">
        <f>#REF!</f>
        <v>#REF!</v>
      </c>
      <c r="N414" s="344" t="e">
        <f>#REF!</f>
        <v>#REF!</v>
      </c>
      <c r="O414" s="344" t="e">
        <f>#REF!</f>
        <v>#REF!</v>
      </c>
      <c r="P414" s="344" t="e">
        <f>#REF!</f>
        <v>#REF!</v>
      </c>
      <c r="Q414" s="344" t="e">
        <f>#REF!</f>
        <v>#REF!</v>
      </c>
      <c r="R414" s="344"/>
      <c r="S414" s="344"/>
      <c r="T414" s="344" t="e">
        <f>#REF!</f>
        <v>#REF!</v>
      </c>
      <c r="U414" s="344"/>
      <c r="V414" s="344"/>
      <c r="W414" s="344" t="e">
        <f>#REF!</f>
        <v>#REF!</v>
      </c>
      <c r="X414" s="344"/>
      <c r="Y414" s="344"/>
      <c r="Z414" s="344" t="e">
        <f>#REF!</f>
        <v>#REF!</v>
      </c>
      <c r="AA414" s="344"/>
      <c r="AB414" s="344"/>
      <c r="AC414" s="344" t="e">
        <f>#REF!</f>
        <v>#REF!</v>
      </c>
      <c r="AD414" s="344"/>
      <c r="AE414" s="344"/>
      <c r="AF414" s="344" t="e">
        <f>#REF!</f>
        <v>#REF!</v>
      </c>
      <c r="AG414" s="344"/>
      <c r="AH414" s="344"/>
      <c r="AI414" s="344" t="e">
        <f>#REF!</f>
        <v>#REF!</v>
      </c>
      <c r="AJ414" s="344"/>
      <c r="AK414" s="344"/>
      <c r="AL414" s="344" t="e">
        <f>#REF!</f>
        <v>#REF!</v>
      </c>
      <c r="AM414" s="344"/>
      <c r="AN414" s="344"/>
      <c r="AO414" s="356" t="e">
        <f>#REF!</f>
        <v>#REF!</v>
      </c>
      <c r="AP414" s="356" t="e">
        <f>#REF!</f>
        <v>#REF!</v>
      </c>
      <c r="AQ414" s="356" t="e">
        <f>#REF!</f>
        <v>#REF!</v>
      </c>
      <c r="AR414" s="356" t="e">
        <f>#REF!</f>
        <v>#REF!</v>
      </c>
      <c r="AS414" s="356" t="e">
        <f>#REF!</f>
        <v>#REF!</v>
      </c>
      <c r="AT414" s="356" t="e">
        <f>#REF!</f>
        <v>#REF!</v>
      </c>
      <c r="AU414" s="319"/>
      <c r="AV414" s="319"/>
      <c r="AW414" s="308"/>
      <c r="AX414" s="319"/>
      <c r="AY414" s="308"/>
      <c r="AZ414" s="308"/>
      <c r="BA414" s="308"/>
      <c r="BB414" s="319"/>
      <c r="BC414" s="319"/>
    </row>
    <row r="415" spans="1:55" s="280" customFormat="1" ht="21" hidden="1" customHeight="1" x14ac:dyDescent="0.25">
      <c r="A415" s="356" t="e">
        <f>#REF!</f>
        <v>#REF!</v>
      </c>
      <c r="B415" s="357" t="e">
        <f>#REF!</f>
        <v>#REF!</v>
      </c>
      <c r="C415" s="356" t="e">
        <f>#REF!</f>
        <v>#REF!</v>
      </c>
      <c r="D415" s="344" t="e">
        <f>#REF!</f>
        <v>#REF!</v>
      </c>
      <c r="E415" s="344" t="e">
        <f>#REF!</f>
        <v>#REF!</v>
      </c>
      <c r="F415" s="344" t="e">
        <f>#REF!</f>
        <v>#REF!</v>
      </c>
      <c r="G415" s="344" t="e">
        <f>#REF!</f>
        <v>#REF!</v>
      </c>
      <c r="H415" s="344" t="e">
        <f>#REF!</f>
        <v>#REF!</v>
      </c>
      <c r="I415" s="344" t="e">
        <f>#REF!</f>
        <v>#REF!</v>
      </c>
      <c r="J415" s="344" t="e">
        <f>#REF!</f>
        <v>#REF!</v>
      </c>
      <c r="K415" s="344" t="e">
        <f>#REF!</f>
        <v>#REF!</v>
      </c>
      <c r="L415" s="344" t="e">
        <f>#REF!</f>
        <v>#REF!</v>
      </c>
      <c r="M415" s="344" t="e">
        <f>#REF!</f>
        <v>#REF!</v>
      </c>
      <c r="N415" s="344" t="e">
        <f>#REF!</f>
        <v>#REF!</v>
      </c>
      <c r="O415" s="344" t="e">
        <f>#REF!</f>
        <v>#REF!</v>
      </c>
      <c r="P415" s="344" t="e">
        <f>#REF!</f>
        <v>#REF!</v>
      </c>
      <c r="Q415" s="344" t="e">
        <f>#REF!</f>
        <v>#REF!</v>
      </c>
      <c r="R415" s="344"/>
      <c r="S415" s="344"/>
      <c r="T415" s="344" t="e">
        <f>#REF!</f>
        <v>#REF!</v>
      </c>
      <c r="U415" s="344"/>
      <c r="V415" s="344"/>
      <c r="W415" s="344" t="e">
        <f>#REF!</f>
        <v>#REF!</v>
      </c>
      <c r="X415" s="344"/>
      <c r="Y415" s="344"/>
      <c r="Z415" s="344" t="e">
        <f>#REF!</f>
        <v>#REF!</v>
      </c>
      <c r="AA415" s="344"/>
      <c r="AB415" s="344"/>
      <c r="AC415" s="344" t="e">
        <f>#REF!</f>
        <v>#REF!</v>
      </c>
      <c r="AD415" s="344"/>
      <c r="AE415" s="344"/>
      <c r="AF415" s="344" t="e">
        <f>#REF!</f>
        <v>#REF!</v>
      </c>
      <c r="AG415" s="344"/>
      <c r="AH415" s="344"/>
      <c r="AI415" s="344" t="e">
        <f>#REF!</f>
        <v>#REF!</v>
      </c>
      <c r="AJ415" s="344"/>
      <c r="AK415" s="344"/>
      <c r="AL415" s="344"/>
      <c r="AM415" s="344"/>
      <c r="AN415" s="344"/>
      <c r="AO415" s="344"/>
      <c r="AP415" s="344"/>
      <c r="AQ415" s="344"/>
      <c r="AR415" s="344"/>
      <c r="AS415" s="344"/>
      <c r="AT415" s="344"/>
      <c r="AU415" s="319"/>
      <c r="AV415" s="319"/>
      <c r="AW415" s="308"/>
      <c r="AX415" s="319"/>
      <c r="AY415" s="308"/>
      <c r="AZ415" s="308"/>
      <c r="BA415" s="308"/>
      <c r="BB415" s="319"/>
      <c r="BC415" s="319"/>
    </row>
    <row r="416" spans="1:55" s="280" customFormat="1" ht="21" hidden="1" customHeight="1" x14ac:dyDescent="0.25">
      <c r="A416" s="356" t="e">
        <f>#REF!</f>
        <v>#REF!</v>
      </c>
      <c r="B416" s="357" t="e">
        <f>#REF!</f>
        <v>#REF!</v>
      </c>
      <c r="C416" s="356" t="e">
        <f>#REF!</f>
        <v>#REF!</v>
      </c>
      <c r="D416" s="344" t="e">
        <f>#REF!</f>
        <v>#REF!</v>
      </c>
      <c r="E416" s="344" t="e">
        <f>#REF!</f>
        <v>#REF!</v>
      </c>
      <c r="F416" s="344" t="e">
        <f>#REF!</f>
        <v>#REF!</v>
      </c>
      <c r="G416" s="344" t="e">
        <f>#REF!</f>
        <v>#REF!</v>
      </c>
      <c r="H416" s="344" t="e">
        <f>#REF!</f>
        <v>#REF!</v>
      </c>
      <c r="I416" s="344" t="e">
        <f>#REF!</f>
        <v>#REF!</v>
      </c>
      <c r="J416" s="344" t="e">
        <f>#REF!</f>
        <v>#REF!</v>
      </c>
      <c r="K416" s="344" t="e">
        <f>#REF!</f>
        <v>#REF!</v>
      </c>
      <c r="L416" s="344" t="e">
        <f>#REF!</f>
        <v>#REF!</v>
      </c>
      <c r="M416" s="344" t="e">
        <f>#REF!</f>
        <v>#REF!</v>
      </c>
      <c r="N416" s="344" t="e">
        <f>#REF!</f>
        <v>#REF!</v>
      </c>
      <c r="O416" s="344" t="e">
        <f>#REF!</f>
        <v>#REF!</v>
      </c>
      <c r="P416" s="344" t="e">
        <f>#REF!</f>
        <v>#REF!</v>
      </c>
      <c r="Q416" s="344" t="e">
        <f>#REF!</f>
        <v>#REF!</v>
      </c>
      <c r="R416" s="344"/>
      <c r="S416" s="344"/>
      <c r="T416" s="344" t="e">
        <f>#REF!</f>
        <v>#REF!</v>
      </c>
      <c r="U416" s="344"/>
      <c r="V416" s="344"/>
      <c r="W416" s="344" t="e">
        <f>#REF!</f>
        <v>#REF!</v>
      </c>
      <c r="X416" s="344"/>
      <c r="Y416" s="344"/>
      <c r="Z416" s="344" t="e">
        <f>#REF!</f>
        <v>#REF!</v>
      </c>
      <c r="AA416" s="344"/>
      <c r="AB416" s="344"/>
      <c r="AC416" s="344" t="e">
        <f>#REF!</f>
        <v>#REF!</v>
      </c>
      <c r="AD416" s="344"/>
      <c r="AE416" s="344"/>
      <c r="AF416" s="344" t="e">
        <f>#REF!</f>
        <v>#REF!</v>
      </c>
      <c r="AG416" s="344"/>
      <c r="AH416" s="344"/>
      <c r="AI416" s="344" t="e">
        <f>#REF!</f>
        <v>#REF!</v>
      </c>
      <c r="AJ416" s="344"/>
      <c r="AK416" s="344"/>
      <c r="AL416" s="344" t="e">
        <f>#REF!</f>
        <v>#REF!</v>
      </c>
      <c r="AM416" s="344"/>
      <c r="AN416" s="344"/>
      <c r="AO416" s="344"/>
      <c r="AP416" s="344"/>
      <c r="AQ416" s="344"/>
      <c r="AR416" s="344"/>
      <c r="AS416" s="344"/>
      <c r="AT416" s="344"/>
      <c r="AU416" s="319"/>
      <c r="AV416" s="319"/>
      <c r="AW416" s="308"/>
      <c r="AX416" s="319"/>
      <c r="AY416" s="308"/>
      <c r="AZ416" s="308"/>
      <c r="BA416" s="308"/>
      <c r="BB416" s="319"/>
      <c r="BC416" s="319"/>
    </row>
    <row r="417" spans="1:55" s="280" customFormat="1" ht="21" hidden="1" customHeight="1" x14ac:dyDescent="0.25">
      <c r="A417" s="356" t="e">
        <f>#REF!</f>
        <v>#REF!</v>
      </c>
      <c r="B417" s="357" t="e">
        <f>#REF!</f>
        <v>#REF!</v>
      </c>
      <c r="C417" s="356" t="e">
        <f>#REF!</f>
        <v>#REF!</v>
      </c>
      <c r="D417" s="344" t="e">
        <f>#REF!</f>
        <v>#REF!</v>
      </c>
      <c r="E417" s="344" t="e">
        <f>#REF!</f>
        <v>#REF!</v>
      </c>
      <c r="F417" s="344" t="e">
        <f>#REF!</f>
        <v>#REF!</v>
      </c>
      <c r="G417" s="344" t="e">
        <f>#REF!</f>
        <v>#REF!</v>
      </c>
      <c r="H417" s="344" t="e">
        <f>#REF!</f>
        <v>#REF!</v>
      </c>
      <c r="I417" s="344" t="e">
        <f>#REF!</f>
        <v>#REF!</v>
      </c>
      <c r="J417" s="344" t="e">
        <f>#REF!</f>
        <v>#REF!</v>
      </c>
      <c r="K417" s="344" t="e">
        <f>#REF!</f>
        <v>#REF!</v>
      </c>
      <c r="L417" s="344" t="e">
        <f>#REF!</f>
        <v>#REF!</v>
      </c>
      <c r="M417" s="344" t="e">
        <f>#REF!</f>
        <v>#REF!</v>
      </c>
      <c r="N417" s="344" t="e">
        <f>#REF!</f>
        <v>#REF!</v>
      </c>
      <c r="O417" s="344" t="e">
        <f>#REF!</f>
        <v>#REF!</v>
      </c>
      <c r="P417" s="344" t="e">
        <f>#REF!</f>
        <v>#REF!</v>
      </c>
      <c r="Q417" s="344" t="e">
        <f>#REF!</f>
        <v>#REF!</v>
      </c>
      <c r="R417" s="344"/>
      <c r="S417" s="344"/>
      <c r="T417" s="344" t="e">
        <f>#REF!</f>
        <v>#REF!</v>
      </c>
      <c r="U417" s="344"/>
      <c r="V417" s="344"/>
      <c r="W417" s="344" t="e">
        <f>#REF!</f>
        <v>#REF!</v>
      </c>
      <c r="X417" s="344"/>
      <c r="Y417" s="344"/>
      <c r="Z417" s="344" t="e">
        <f>#REF!</f>
        <v>#REF!</v>
      </c>
      <c r="AA417" s="344"/>
      <c r="AB417" s="344"/>
      <c r="AC417" s="344" t="e">
        <f>#REF!</f>
        <v>#REF!</v>
      </c>
      <c r="AD417" s="344"/>
      <c r="AE417" s="344"/>
      <c r="AF417" s="344" t="e">
        <f>#REF!</f>
        <v>#REF!</v>
      </c>
      <c r="AG417" s="344"/>
      <c r="AH417" s="344"/>
      <c r="AI417" s="344" t="e">
        <f>#REF!</f>
        <v>#REF!</v>
      </c>
      <c r="AJ417" s="344"/>
      <c r="AK417" s="344"/>
      <c r="AL417" s="344" t="e">
        <f>#REF!</f>
        <v>#REF!</v>
      </c>
      <c r="AM417" s="344"/>
      <c r="AN417" s="344"/>
      <c r="AO417" s="344"/>
      <c r="AP417" s="344"/>
      <c r="AQ417" s="344"/>
      <c r="AR417" s="344"/>
      <c r="AS417" s="344"/>
      <c r="AT417" s="344"/>
      <c r="AU417" s="319"/>
      <c r="AV417" s="319"/>
      <c r="AW417" s="308"/>
      <c r="AX417" s="319"/>
      <c r="AY417" s="308"/>
      <c r="AZ417" s="308"/>
      <c r="BA417" s="308"/>
      <c r="BB417" s="319"/>
      <c r="BC417" s="319"/>
    </row>
    <row r="418" spans="1:55" s="280" customFormat="1" ht="37.5" hidden="1" customHeight="1" x14ac:dyDescent="0.25">
      <c r="A418" s="357" t="e">
        <f>#REF!</f>
        <v>#REF!</v>
      </c>
      <c r="B418" s="357" t="e">
        <f>#REF!</f>
        <v>#REF!</v>
      </c>
      <c r="C418" s="357" t="e">
        <f>#REF!</f>
        <v>#REF!</v>
      </c>
      <c r="D418" s="344" t="e">
        <f>#REF!</f>
        <v>#REF!</v>
      </c>
      <c r="E418" s="344" t="e">
        <f>#REF!</f>
        <v>#REF!</v>
      </c>
      <c r="F418" s="344" t="e">
        <f>#REF!</f>
        <v>#REF!</v>
      </c>
      <c r="G418" s="344" t="e">
        <f>#REF!</f>
        <v>#REF!</v>
      </c>
      <c r="H418" s="344" t="e">
        <f>#REF!</f>
        <v>#REF!</v>
      </c>
      <c r="I418" s="344" t="e">
        <f>#REF!</f>
        <v>#REF!</v>
      </c>
      <c r="J418" s="344" t="e">
        <f>#REF!</f>
        <v>#REF!</v>
      </c>
      <c r="K418" s="344" t="e">
        <f>#REF!</f>
        <v>#REF!</v>
      </c>
      <c r="L418" s="344" t="e">
        <f>#REF!</f>
        <v>#REF!</v>
      </c>
      <c r="M418" s="344" t="e">
        <f>#REF!</f>
        <v>#REF!</v>
      </c>
      <c r="N418" s="344" t="e">
        <f>#REF!</f>
        <v>#REF!</v>
      </c>
      <c r="O418" s="344" t="e">
        <f>#REF!</f>
        <v>#REF!</v>
      </c>
      <c r="P418" s="344" t="e">
        <f>#REF!</f>
        <v>#REF!</v>
      </c>
      <c r="Q418" s="344" t="e">
        <f>#REF!</f>
        <v>#REF!</v>
      </c>
      <c r="R418" s="344"/>
      <c r="S418" s="344"/>
      <c r="T418" s="344" t="e">
        <f>#REF!</f>
        <v>#REF!</v>
      </c>
      <c r="U418" s="344"/>
      <c r="V418" s="344"/>
      <c r="W418" s="344" t="e">
        <f>#REF!</f>
        <v>#REF!</v>
      </c>
      <c r="X418" s="344"/>
      <c r="Y418" s="344"/>
      <c r="Z418" s="344" t="e">
        <f>#REF!</f>
        <v>#REF!</v>
      </c>
      <c r="AA418" s="344"/>
      <c r="AB418" s="344"/>
      <c r="AC418" s="344" t="e">
        <f>#REF!</f>
        <v>#REF!</v>
      </c>
      <c r="AD418" s="344"/>
      <c r="AE418" s="344"/>
      <c r="AF418" s="344" t="e">
        <f>#REF!</f>
        <v>#REF!</v>
      </c>
      <c r="AG418" s="344"/>
      <c r="AH418" s="344"/>
      <c r="AI418" s="344" t="e">
        <f>#REF!</f>
        <v>#REF!</v>
      </c>
      <c r="AJ418" s="344"/>
      <c r="AK418" s="344"/>
      <c r="AL418" s="344" t="e">
        <f>#REF!</f>
        <v>#REF!</v>
      </c>
      <c r="AM418" s="344"/>
      <c r="AN418" s="344"/>
      <c r="AO418" s="344"/>
      <c r="AP418" s="344"/>
      <c r="AQ418" s="344"/>
      <c r="AR418" s="344"/>
      <c r="AS418" s="344"/>
      <c r="AT418" s="344"/>
      <c r="AU418" s="319"/>
      <c r="AV418" s="319"/>
      <c r="AW418" s="308"/>
      <c r="AX418" s="319"/>
      <c r="AY418" s="308"/>
      <c r="AZ418" s="308"/>
      <c r="BA418" s="308"/>
      <c r="BB418" s="319"/>
      <c r="BC418" s="319"/>
    </row>
    <row r="419" spans="1:55" s="280" customFormat="1" ht="66" hidden="1" customHeight="1" x14ac:dyDescent="0.25">
      <c r="A419" s="356" t="str">
        <f>A651</f>
        <v>III</v>
      </c>
      <c r="B419" s="357" t="str">
        <f t="shared" ref="B419:AL419" si="245">B651</f>
        <v>DỰ ÁN 4: Đầu tư cơ sở hạ tầng thiết yếu, phục vụ sản xuất, đời sống trong vùng đồng bào dân tộc thiểu số và miền núi và các đơn vị sự nghiệp công của lĩnh vực dân tộc</v>
      </c>
      <c r="C419" s="356">
        <f t="shared" si="245"/>
        <v>0</v>
      </c>
      <c r="D419" s="344">
        <f t="shared" si="245"/>
        <v>61500</v>
      </c>
      <c r="E419" s="344">
        <f t="shared" si="245"/>
        <v>61500</v>
      </c>
      <c r="F419" s="344">
        <f t="shared" si="245"/>
        <v>0</v>
      </c>
      <c r="G419" s="344">
        <f t="shared" si="245"/>
        <v>0</v>
      </c>
      <c r="H419" s="344">
        <f t="shared" si="245"/>
        <v>61500</v>
      </c>
      <c r="I419" s="344">
        <f t="shared" si="245"/>
        <v>61500</v>
      </c>
      <c r="J419" s="344">
        <f t="shared" si="245"/>
        <v>0</v>
      </c>
      <c r="K419" s="344">
        <f t="shared" si="245"/>
        <v>61500</v>
      </c>
      <c r="L419" s="344">
        <f t="shared" si="245"/>
        <v>61500</v>
      </c>
      <c r="M419" s="344">
        <f t="shared" si="245"/>
        <v>0</v>
      </c>
      <c r="N419" s="344">
        <f t="shared" si="245"/>
        <v>0</v>
      </c>
      <c r="O419" s="344">
        <f t="shared" si="245"/>
        <v>0</v>
      </c>
      <c r="P419" s="344">
        <f t="shared" si="245"/>
        <v>0</v>
      </c>
      <c r="Q419" s="344">
        <f t="shared" si="245"/>
        <v>30400</v>
      </c>
      <c r="R419" s="344"/>
      <c r="S419" s="344"/>
      <c r="T419" s="344">
        <f t="shared" si="245"/>
        <v>0</v>
      </c>
      <c r="U419" s="344"/>
      <c r="V419" s="344"/>
      <c r="W419" s="344" t="e">
        <f t="shared" si="245"/>
        <v>#REF!</v>
      </c>
      <c r="X419" s="344"/>
      <c r="Y419" s="344"/>
      <c r="Z419" s="344" t="e">
        <f t="shared" si="245"/>
        <v>#REF!</v>
      </c>
      <c r="AA419" s="344"/>
      <c r="AB419" s="344"/>
      <c r="AC419" s="344" t="e">
        <f t="shared" si="245"/>
        <v>#REF!</v>
      </c>
      <c r="AD419" s="344"/>
      <c r="AE419" s="344"/>
      <c r="AF419" s="344" t="e">
        <f t="shared" si="245"/>
        <v>#REF!</v>
      </c>
      <c r="AG419" s="344"/>
      <c r="AH419" s="344"/>
      <c r="AI419" s="344" t="e">
        <f t="shared" si="245"/>
        <v>#REF!</v>
      </c>
      <c r="AJ419" s="344"/>
      <c r="AK419" s="344"/>
      <c r="AL419" s="344" t="e">
        <f t="shared" si="245"/>
        <v>#REF!</v>
      </c>
      <c r="AM419" s="344"/>
      <c r="AN419" s="344"/>
      <c r="AO419" s="344"/>
      <c r="AP419" s="344"/>
      <c r="AQ419" s="344"/>
      <c r="AR419" s="344"/>
      <c r="AS419" s="344"/>
      <c r="AT419" s="344"/>
      <c r="AU419" s="319"/>
      <c r="AV419" s="319"/>
      <c r="AW419" s="308"/>
      <c r="AX419" s="319"/>
      <c r="AY419" s="308"/>
      <c r="AZ419" s="308"/>
      <c r="BA419" s="308"/>
      <c r="BB419" s="319"/>
      <c r="BC419" s="319"/>
    </row>
    <row r="420" spans="1:55" s="280" customFormat="1" ht="21" hidden="1" customHeight="1" x14ac:dyDescent="0.25">
      <c r="A420" s="356" t="str">
        <f>A653</f>
        <v>1)</v>
      </c>
      <c r="B420" s="357" t="str">
        <f t="shared" ref="B420:AT420" si="246">B653</f>
        <v xml:space="preserve">Xã khu vực III </v>
      </c>
      <c r="C420" s="356">
        <f t="shared" si="246"/>
        <v>0</v>
      </c>
      <c r="D420" s="344">
        <f t="shared" si="246"/>
        <v>22000</v>
      </c>
      <c r="E420" s="344">
        <f t="shared" si="246"/>
        <v>22000</v>
      </c>
      <c r="F420" s="344">
        <f t="shared" si="246"/>
        <v>0</v>
      </c>
      <c r="G420" s="344">
        <f t="shared" si="246"/>
        <v>0</v>
      </c>
      <c r="H420" s="344">
        <f t="shared" si="246"/>
        <v>22000</v>
      </c>
      <c r="I420" s="344">
        <f t="shared" si="246"/>
        <v>22000</v>
      </c>
      <c r="J420" s="344">
        <f t="shared" si="246"/>
        <v>0</v>
      </c>
      <c r="K420" s="344">
        <f t="shared" si="246"/>
        <v>22000</v>
      </c>
      <c r="L420" s="344">
        <f t="shared" si="246"/>
        <v>22000</v>
      </c>
      <c r="M420" s="344">
        <f t="shared" si="246"/>
        <v>0</v>
      </c>
      <c r="N420" s="344">
        <f t="shared" si="246"/>
        <v>0</v>
      </c>
      <c r="O420" s="344">
        <f t="shared" si="246"/>
        <v>0</v>
      </c>
      <c r="P420" s="344">
        <f t="shared" si="246"/>
        <v>0</v>
      </c>
      <c r="Q420" s="344">
        <f t="shared" si="246"/>
        <v>15400</v>
      </c>
      <c r="R420" s="344"/>
      <c r="S420" s="344"/>
      <c r="T420" s="344">
        <f t="shared" si="246"/>
        <v>0</v>
      </c>
      <c r="U420" s="344"/>
      <c r="V420" s="344"/>
      <c r="W420" s="344">
        <f t="shared" si="246"/>
        <v>6600</v>
      </c>
      <c r="X420" s="344"/>
      <c r="Y420" s="344"/>
      <c r="Z420" s="344">
        <f t="shared" si="246"/>
        <v>0</v>
      </c>
      <c r="AA420" s="344"/>
      <c r="AB420" s="344"/>
      <c r="AC420" s="344">
        <f t="shared" si="246"/>
        <v>0</v>
      </c>
      <c r="AD420" s="344"/>
      <c r="AE420" s="344"/>
      <c r="AF420" s="344">
        <f t="shared" si="246"/>
        <v>0</v>
      </c>
      <c r="AG420" s="344"/>
      <c r="AH420" s="344"/>
      <c r="AI420" s="344">
        <f t="shared" si="246"/>
        <v>0</v>
      </c>
      <c r="AJ420" s="344"/>
      <c r="AK420" s="344"/>
      <c r="AL420" s="344">
        <f t="shared" si="246"/>
        <v>0</v>
      </c>
      <c r="AM420" s="344"/>
      <c r="AN420" s="344"/>
      <c r="AO420" s="356">
        <f t="shared" si="246"/>
        <v>0</v>
      </c>
      <c r="AP420" s="356">
        <f t="shared" si="246"/>
        <v>0</v>
      </c>
      <c r="AQ420" s="356">
        <f t="shared" si="246"/>
        <v>0</v>
      </c>
      <c r="AR420" s="356">
        <f t="shared" si="246"/>
        <v>0</v>
      </c>
      <c r="AS420" s="356">
        <f t="shared" si="246"/>
        <v>0</v>
      </c>
      <c r="AT420" s="356">
        <f t="shared" si="246"/>
        <v>0</v>
      </c>
      <c r="AU420" s="319"/>
      <c r="AV420" s="319"/>
      <c r="AW420" s="308"/>
      <c r="AX420" s="319"/>
      <c r="AY420" s="308"/>
      <c r="AZ420" s="308"/>
      <c r="BA420" s="308"/>
      <c r="BB420" s="319"/>
      <c r="BC420" s="319"/>
    </row>
    <row r="421" spans="1:55" s="280" customFormat="1" ht="21" hidden="1" customHeight="1" x14ac:dyDescent="0.25">
      <c r="A421" s="356" t="str">
        <f>A654</f>
        <v>a)</v>
      </c>
      <c r="B421" s="357" t="str">
        <f t="shared" ref="B421:AT421" si="247">B654</f>
        <v>Đường giao thông liên bản, nội bản</v>
      </c>
      <c r="C421" s="356">
        <f t="shared" si="247"/>
        <v>0</v>
      </c>
      <c r="D421" s="344">
        <f t="shared" si="247"/>
        <v>22000</v>
      </c>
      <c r="E421" s="344">
        <f t="shared" si="247"/>
        <v>22000</v>
      </c>
      <c r="F421" s="344">
        <f t="shared" si="247"/>
        <v>0</v>
      </c>
      <c r="G421" s="344">
        <f t="shared" si="247"/>
        <v>0</v>
      </c>
      <c r="H421" s="344">
        <f t="shared" si="247"/>
        <v>22000</v>
      </c>
      <c r="I421" s="344">
        <f t="shared" si="247"/>
        <v>22000</v>
      </c>
      <c r="J421" s="344">
        <f t="shared" si="247"/>
        <v>0</v>
      </c>
      <c r="K421" s="344">
        <f t="shared" si="247"/>
        <v>22000</v>
      </c>
      <c r="L421" s="344">
        <f t="shared" si="247"/>
        <v>22000</v>
      </c>
      <c r="M421" s="344">
        <f t="shared" si="247"/>
        <v>0</v>
      </c>
      <c r="N421" s="344">
        <f t="shared" si="247"/>
        <v>0</v>
      </c>
      <c r="O421" s="344">
        <f t="shared" si="247"/>
        <v>0</v>
      </c>
      <c r="P421" s="344">
        <f t="shared" si="247"/>
        <v>0</v>
      </c>
      <c r="Q421" s="344">
        <f t="shared" si="247"/>
        <v>15400</v>
      </c>
      <c r="R421" s="344"/>
      <c r="S421" s="344"/>
      <c r="T421" s="344">
        <f t="shared" si="247"/>
        <v>0</v>
      </c>
      <c r="U421" s="344"/>
      <c r="V421" s="344"/>
      <c r="W421" s="344">
        <f t="shared" si="247"/>
        <v>6600</v>
      </c>
      <c r="X421" s="344"/>
      <c r="Y421" s="344"/>
      <c r="Z421" s="344">
        <f t="shared" si="247"/>
        <v>0</v>
      </c>
      <c r="AA421" s="344"/>
      <c r="AB421" s="344"/>
      <c r="AC421" s="344">
        <f t="shared" si="247"/>
        <v>0</v>
      </c>
      <c r="AD421" s="344"/>
      <c r="AE421" s="344"/>
      <c r="AF421" s="344">
        <f t="shared" si="247"/>
        <v>0</v>
      </c>
      <c r="AG421" s="344"/>
      <c r="AH421" s="344"/>
      <c r="AI421" s="344">
        <f t="shared" si="247"/>
        <v>0</v>
      </c>
      <c r="AJ421" s="344"/>
      <c r="AK421" s="344"/>
      <c r="AL421" s="344">
        <f t="shared" si="247"/>
        <v>0</v>
      </c>
      <c r="AM421" s="344"/>
      <c r="AN421" s="344"/>
      <c r="AO421" s="356">
        <f t="shared" si="247"/>
        <v>0</v>
      </c>
      <c r="AP421" s="356">
        <f t="shared" si="247"/>
        <v>0</v>
      </c>
      <c r="AQ421" s="356">
        <f t="shared" si="247"/>
        <v>0</v>
      </c>
      <c r="AR421" s="356">
        <f t="shared" si="247"/>
        <v>0</v>
      </c>
      <c r="AS421" s="356">
        <f t="shared" si="247"/>
        <v>0</v>
      </c>
      <c r="AT421" s="356">
        <f t="shared" si="247"/>
        <v>0</v>
      </c>
      <c r="AU421" s="319"/>
      <c r="AV421" s="319"/>
      <c r="AW421" s="308"/>
      <c r="AX421" s="319"/>
      <c r="AY421" s="308"/>
      <c r="AZ421" s="308"/>
      <c r="BA421" s="308"/>
      <c r="BB421" s="319"/>
      <c r="BC421" s="319"/>
    </row>
    <row r="422" spans="1:55" s="280" customFormat="1" ht="36" hidden="1" customHeight="1" x14ac:dyDescent="0.25">
      <c r="A422" s="356" t="str">
        <f>A655</f>
        <v>a1)</v>
      </c>
      <c r="B422" s="357" t="str">
        <f t="shared" ref="B422:AT422" si="248">B655</f>
        <v xml:space="preserve">Các xã thực hiện theo Quyết định số 652/QĐ-TTg ngày 28/5/2022 </v>
      </c>
      <c r="C422" s="356">
        <f t="shared" si="248"/>
        <v>0</v>
      </c>
      <c r="D422" s="344">
        <f t="shared" si="248"/>
        <v>12000</v>
      </c>
      <c r="E422" s="344">
        <f t="shared" si="248"/>
        <v>12000</v>
      </c>
      <c r="F422" s="344">
        <f t="shared" si="248"/>
        <v>0</v>
      </c>
      <c r="G422" s="344">
        <f t="shared" si="248"/>
        <v>0</v>
      </c>
      <c r="H422" s="344">
        <f t="shared" si="248"/>
        <v>12000</v>
      </c>
      <c r="I422" s="344">
        <f t="shared" si="248"/>
        <v>12000</v>
      </c>
      <c r="J422" s="344">
        <f t="shared" si="248"/>
        <v>0</v>
      </c>
      <c r="K422" s="344">
        <f t="shared" si="248"/>
        <v>12000</v>
      </c>
      <c r="L422" s="344">
        <f t="shared" si="248"/>
        <v>12000</v>
      </c>
      <c r="M422" s="344">
        <f t="shared" si="248"/>
        <v>0</v>
      </c>
      <c r="N422" s="344">
        <f t="shared" si="248"/>
        <v>0</v>
      </c>
      <c r="O422" s="344">
        <f t="shared" si="248"/>
        <v>0</v>
      </c>
      <c r="P422" s="344">
        <f t="shared" si="248"/>
        <v>0</v>
      </c>
      <c r="Q422" s="344">
        <f t="shared" si="248"/>
        <v>8400</v>
      </c>
      <c r="R422" s="344"/>
      <c r="S422" s="344"/>
      <c r="T422" s="344">
        <f t="shared" si="248"/>
        <v>0</v>
      </c>
      <c r="U422" s="344"/>
      <c r="V422" s="344"/>
      <c r="W422" s="344">
        <f t="shared" si="248"/>
        <v>3600</v>
      </c>
      <c r="X422" s="344"/>
      <c r="Y422" s="344"/>
      <c r="Z422" s="344">
        <f t="shared" si="248"/>
        <v>0</v>
      </c>
      <c r="AA422" s="344"/>
      <c r="AB422" s="344"/>
      <c r="AC422" s="344">
        <f t="shared" si="248"/>
        <v>0</v>
      </c>
      <c r="AD422" s="344"/>
      <c r="AE422" s="344"/>
      <c r="AF422" s="344">
        <f t="shared" si="248"/>
        <v>0</v>
      </c>
      <c r="AG422" s="344"/>
      <c r="AH422" s="344"/>
      <c r="AI422" s="344">
        <f t="shared" si="248"/>
        <v>0</v>
      </c>
      <c r="AJ422" s="344"/>
      <c r="AK422" s="344"/>
      <c r="AL422" s="344">
        <f t="shared" si="248"/>
        <v>0</v>
      </c>
      <c r="AM422" s="344"/>
      <c r="AN422" s="344"/>
      <c r="AO422" s="356">
        <f t="shared" si="248"/>
        <v>0</v>
      </c>
      <c r="AP422" s="356">
        <f t="shared" si="248"/>
        <v>0</v>
      </c>
      <c r="AQ422" s="356">
        <f t="shared" si="248"/>
        <v>0</v>
      </c>
      <c r="AR422" s="356">
        <f t="shared" si="248"/>
        <v>0</v>
      </c>
      <c r="AS422" s="356">
        <f t="shared" si="248"/>
        <v>0</v>
      </c>
      <c r="AT422" s="356">
        <f t="shared" si="248"/>
        <v>0</v>
      </c>
      <c r="AU422" s="319"/>
      <c r="AV422" s="319"/>
      <c r="AW422" s="308"/>
      <c r="AX422" s="319"/>
      <c r="AY422" s="308"/>
      <c r="AZ422" s="308"/>
      <c r="BA422" s="308"/>
      <c r="BB422" s="319"/>
      <c r="BC422" s="319"/>
    </row>
    <row r="423" spans="1:55" s="280" customFormat="1" ht="21" hidden="1" customHeight="1" x14ac:dyDescent="0.25">
      <c r="A423" s="356" t="str">
        <f>A656</f>
        <v>*</v>
      </c>
      <c r="B423" s="357" t="str">
        <f t="shared" ref="B423:AL423" si="249">B656</f>
        <v>Xã Nà Hỳ</v>
      </c>
      <c r="C423" s="356">
        <f t="shared" si="249"/>
        <v>0</v>
      </c>
      <c r="D423" s="344">
        <f t="shared" si="249"/>
        <v>12000</v>
      </c>
      <c r="E423" s="344">
        <f t="shared" si="249"/>
        <v>12000</v>
      </c>
      <c r="F423" s="344">
        <f t="shared" si="249"/>
        <v>0</v>
      </c>
      <c r="G423" s="344">
        <f t="shared" si="249"/>
        <v>0</v>
      </c>
      <c r="H423" s="344">
        <f t="shared" si="249"/>
        <v>12000</v>
      </c>
      <c r="I423" s="344">
        <f t="shared" si="249"/>
        <v>12000</v>
      </c>
      <c r="J423" s="344">
        <f t="shared" si="249"/>
        <v>0</v>
      </c>
      <c r="K423" s="344">
        <f t="shared" si="249"/>
        <v>12000</v>
      </c>
      <c r="L423" s="344">
        <f t="shared" si="249"/>
        <v>12000</v>
      </c>
      <c r="M423" s="344">
        <f t="shared" si="249"/>
        <v>0</v>
      </c>
      <c r="N423" s="344">
        <f t="shared" si="249"/>
        <v>0</v>
      </c>
      <c r="O423" s="344">
        <f t="shared" si="249"/>
        <v>0</v>
      </c>
      <c r="P423" s="344">
        <f t="shared" si="249"/>
        <v>0</v>
      </c>
      <c r="Q423" s="344">
        <f t="shared" si="249"/>
        <v>8400</v>
      </c>
      <c r="R423" s="344"/>
      <c r="S423" s="344"/>
      <c r="T423" s="344">
        <f t="shared" si="249"/>
        <v>0</v>
      </c>
      <c r="U423" s="344"/>
      <c r="V423" s="344"/>
      <c r="W423" s="344">
        <f t="shared" si="249"/>
        <v>3600</v>
      </c>
      <c r="X423" s="344"/>
      <c r="Y423" s="344"/>
      <c r="Z423" s="344">
        <f t="shared" si="249"/>
        <v>0</v>
      </c>
      <c r="AA423" s="344"/>
      <c r="AB423" s="344"/>
      <c r="AC423" s="344">
        <f t="shared" si="249"/>
        <v>0</v>
      </c>
      <c r="AD423" s="344"/>
      <c r="AE423" s="344"/>
      <c r="AF423" s="344">
        <f t="shared" si="249"/>
        <v>0</v>
      </c>
      <c r="AG423" s="344"/>
      <c r="AH423" s="344"/>
      <c r="AI423" s="344">
        <f t="shared" si="249"/>
        <v>0</v>
      </c>
      <c r="AJ423" s="344"/>
      <c r="AK423" s="344"/>
      <c r="AL423" s="344">
        <f t="shared" si="249"/>
        <v>0</v>
      </c>
      <c r="AM423" s="344"/>
      <c r="AN423" s="344"/>
      <c r="AO423" s="344"/>
      <c r="AP423" s="344"/>
      <c r="AQ423" s="344"/>
      <c r="AR423" s="344"/>
      <c r="AS423" s="344"/>
      <c r="AT423" s="344"/>
      <c r="AU423" s="319"/>
      <c r="AV423" s="319"/>
      <c r="AW423" s="308"/>
      <c r="AX423" s="319"/>
      <c r="AY423" s="308"/>
      <c r="AZ423" s="308"/>
      <c r="BA423" s="308"/>
      <c r="BB423" s="319"/>
      <c r="BC423" s="319"/>
    </row>
    <row r="424" spans="1:55" s="280" customFormat="1" ht="21" hidden="1" customHeight="1" x14ac:dyDescent="0.25">
      <c r="A424" s="356" t="str">
        <f>A659</f>
        <v xml:space="preserve">a2) </v>
      </c>
      <c r="B424" s="357" t="str">
        <f t="shared" ref="B424:AL424" si="250">B659</f>
        <v>Các xã còn lại</v>
      </c>
      <c r="C424" s="356">
        <f t="shared" si="250"/>
        <v>0</v>
      </c>
      <c r="D424" s="344">
        <f t="shared" si="250"/>
        <v>10000</v>
      </c>
      <c r="E424" s="344">
        <f t="shared" si="250"/>
        <v>10000</v>
      </c>
      <c r="F424" s="344">
        <f t="shared" si="250"/>
        <v>0</v>
      </c>
      <c r="G424" s="344">
        <f t="shared" si="250"/>
        <v>0</v>
      </c>
      <c r="H424" s="344">
        <f t="shared" si="250"/>
        <v>10000</v>
      </c>
      <c r="I424" s="344">
        <f t="shared" si="250"/>
        <v>10000</v>
      </c>
      <c r="J424" s="344">
        <f t="shared" si="250"/>
        <v>0</v>
      </c>
      <c r="K424" s="344">
        <f t="shared" si="250"/>
        <v>10000</v>
      </c>
      <c r="L424" s="344">
        <f t="shared" si="250"/>
        <v>10000</v>
      </c>
      <c r="M424" s="344">
        <f t="shared" si="250"/>
        <v>0</v>
      </c>
      <c r="N424" s="344">
        <f t="shared" si="250"/>
        <v>0</v>
      </c>
      <c r="O424" s="344">
        <f t="shared" si="250"/>
        <v>0</v>
      </c>
      <c r="P424" s="344">
        <f t="shared" si="250"/>
        <v>0</v>
      </c>
      <c r="Q424" s="344">
        <f t="shared" si="250"/>
        <v>7000</v>
      </c>
      <c r="R424" s="344"/>
      <c r="S424" s="344"/>
      <c r="T424" s="344">
        <f t="shared" si="250"/>
        <v>0</v>
      </c>
      <c r="U424" s="344"/>
      <c r="V424" s="344"/>
      <c r="W424" s="344">
        <f t="shared" si="250"/>
        <v>3000</v>
      </c>
      <c r="X424" s="344"/>
      <c r="Y424" s="344"/>
      <c r="Z424" s="344">
        <f t="shared" si="250"/>
        <v>0</v>
      </c>
      <c r="AA424" s="344"/>
      <c r="AB424" s="344"/>
      <c r="AC424" s="344">
        <f t="shared" si="250"/>
        <v>0</v>
      </c>
      <c r="AD424" s="344"/>
      <c r="AE424" s="344"/>
      <c r="AF424" s="344">
        <f t="shared" si="250"/>
        <v>0</v>
      </c>
      <c r="AG424" s="344"/>
      <c r="AH424" s="344"/>
      <c r="AI424" s="344">
        <f t="shared" si="250"/>
        <v>0</v>
      </c>
      <c r="AJ424" s="344"/>
      <c r="AK424" s="344"/>
      <c r="AL424" s="344">
        <f t="shared" si="250"/>
        <v>0</v>
      </c>
      <c r="AM424" s="344"/>
      <c r="AN424" s="344"/>
      <c r="AO424" s="344"/>
      <c r="AP424" s="344"/>
      <c r="AQ424" s="344"/>
      <c r="AR424" s="344"/>
      <c r="AS424" s="344"/>
      <c r="AT424" s="344"/>
      <c r="AU424" s="319"/>
      <c r="AV424" s="319"/>
      <c r="AW424" s="308"/>
      <c r="AX424" s="319"/>
      <c r="AY424" s="308"/>
      <c r="AZ424" s="308"/>
      <c r="BA424" s="308"/>
      <c r="BB424" s="319"/>
      <c r="BC424" s="319"/>
    </row>
    <row r="425" spans="1:55" s="280" customFormat="1" ht="21" hidden="1" customHeight="1" x14ac:dyDescent="0.25">
      <c r="A425" s="356" t="e">
        <f>#REF!</f>
        <v>#REF!</v>
      </c>
      <c r="B425" s="357" t="e">
        <f>#REF!</f>
        <v>#REF!</v>
      </c>
      <c r="C425" s="356" t="e">
        <f>#REF!</f>
        <v>#REF!</v>
      </c>
      <c r="D425" s="344" t="e">
        <f>#REF!</f>
        <v>#REF!</v>
      </c>
      <c r="E425" s="344" t="e">
        <f>#REF!</f>
        <v>#REF!</v>
      </c>
      <c r="F425" s="344" t="e">
        <f>#REF!</f>
        <v>#REF!</v>
      </c>
      <c r="G425" s="344" t="e">
        <f>#REF!</f>
        <v>#REF!</v>
      </c>
      <c r="H425" s="344" t="e">
        <f>#REF!</f>
        <v>#REF!</v>
      </c>
      <c r="I425" s="344" t="e">
        <f>#REF!</f>
        <v>#REF!</v>
      </c>
      <c r="J425" s="344" t="e">
        <f>#REF!</f>
        <v>#REF!</v>
      </c>
      <c r="K425" s="344" t="e">
        <f>#REF!</f>
        <v>#REF!</v>
      </c>
      <c r="L425" s="344" t="e">
        <f>#REF!</f>
        <v>#REF!</v>
      </c>
      <c r="M425" s="356"/>
      <c r="N425" s="344" t="e">
        <f>#REF!</f>
        <v>#REF!</v>
      </c>
      <c r="O425" s="344" t="e">
        <f>#REF!</f>
        <v>#REF!</v>
      </c>
      <c r="P425" s="344" t="e">
        <f>#REF!</f>
        <v>#REF!</v>
      </c>
      <c r="Q425" s="344" t="e">
        <f>#REF!</f>
        <v>#REF!</v>
      </c>
      <c r="R425" s="344"/>
      <c r="S425" s="344"/>
      <c r="T425" s="344" t="e">
        <f>#REF!</f>
        <v>#REF!</v>
      </c>
      <c r="U425" s="344"/>
      <c r="V425" s="344"/>
      <c r="W425" s="344" t="e">
        <f>#REF!</f>
        <v>#REF!</v>
      </c>
      <c r="X425" s="344"/>
      <c r="Y425" s="344"/>
      <c r="Z425" s="344" t="e">
        <f>#REF!</f>
        <v>#REF!</v>
      </c>
      <c r="AA425" s="344"/>
      <c r="AB425" s="344"/>
      <c r="AC425" s="344" t="e">
        <f>#REF!</f>
        <v>#REF!</v>
      </c>
      <c r="AD425" s="344"/>
      <c r="AE425" s="344"/>
      <c r="AF425" s="344" t="e">
        <f>#REF!</f>
        <v>#REF!</v>
      </c>
      <c r="AG425" s="344"/>
      <c r="AH425" s="344"/>
      <c r="AI425" s="344" t="e">
        <f>#REF!</f>
        <v>#REF!</v>
      </c>
      <c r="AJ425" s="344"/>
      <c r="AK425" s="344"/>
      <c r="AL425" s="344" t="e">
        <f>#REF!</f>
        <v>#REF!</v>
      </c>
      <c r="AM425" s="344"/>
      <c r="AN425" s="344"/>
      <c r="AO425" s="356" t="e">
        <f>#REF!</f>
        <v>#REF!</v>
      </c>
      <c r="AP425" s="356" t="e">
        <f>#REF!</f>
        <v>#REF!</v>
      </c>
      <c r="AQ425" s="356" t="e">
        <f>#REF!</f>
        <v>#REF!</v>
      </c>
      <c r="AR425" s="356" t="e">
        <f>#REF!</f>
        <v>#REF!</v>
      </c>
      <c r="AS425" s="356" t="e">
        <f>#REF!</f>
        <v>#REF!</v>
      </c>
      <c r="AT425" s="356" t="e">
        <f>#REF!</f>
        <v>#REF!</v>
      </c>
      <c r="AU425" s="319"/>
      <c r="AV425" s="319"/>
      <c r="AW425" s="308"/>
      <c r="AX425" s="319"/>
      <c r="AY425" s="308"/>
      <c r="AZ425" s="308"/>
      <c r="BA425" s="308"/>
      <c r="BB425" s="319"/>
      <c r="BC425" s="319"/>
    </row>
    <row r="426" spans="1:55" s="280" customFormat="1" ht="33" hidden="1" customHeight="1" x14ac:dyDescent="0.25">
      <c r="A426" s="356" t="e">
        <f>#REF!</f>
        <v>#REF!</v>
      </c>
      <c r="B426" s="357" t="e">
        <f>#REF!</f>
        <v>#REF!</v>
      </c>
      <c r="C426" s="356" t="e">
        <f>#REF!</f>
        <v>#REF!</v>
      </c>
      <c r="D426" s="344" t="e">
        <f>#REF!</f>
        <v>#REF!</v>
      </c>
      <c r="E426" s="344" t="e">
        <f>#REF!</f>
        <v>#REF!</v>
      </c>
      <c r="F426" s="344" t="e">
        <f>#REF!</f>
        <v>#REF!</v>
      </c>
      <c r="G426" s="344" t="e">
        <f>#REF!</f>
        <v>#REF!</v>
      </c>
      <c r="H426" s="344" t="e">
        <f>#REF!</f>
        <v>#REF!</v>
      </c>
      <c r="I426" s="344" t="e">
        <f>#REF!</f>
        <v>#REF!</v>
      </c>
      <c r="J426" s="344" t="e">
        <f>#REF!</f>
        <v>#REF!</v>
      </c>
      <c r="K426" s="344" t="e">
        <f>#REF!</f>
        <v>#REF!</v>
      </c>
      <c r="L426" s="344" t="e">
        <f>#REF!</f>
        <v>#REF!</v>
      </c>
      <c r="M426" s="356"/>
      <c r="N426" s="344" t="e">
        <f>#REF!</f>
        <v>#REF!</v>
      </c>
      <c r="O426" s="344" t="e">
        <f>#REF!</f>
        <v>#REF!</v>
      </c>
      <c r="P426" s="344" t="e">
        <f>#REF!</f>
        <v>#REF!</v>
      </c>
      <c r="Q426" s="344" t="e">
        <f>#REF!</f>
        <v>#REF!</v>
      </c>
      <c r="R426" s="344"/>
      <c r="S426" s="344"/>
      <c r="T426" s="344" t="e">
        <f>#REF!</f>
        <v>#REF!</v>
      </c>
      <c r="U426" s="344"/>
      <c r="V426" s="344"/>
      <c r="W426" s="344" t="e">
        <f>#REF!</f>
        <v>#REF!</v>
      </c>
      <c r="X426" s="344"/>
      <c r="Y426" s="344"/>
      <c r="Z426" s="344" t="e">
        <f>#REF!</f>
        <v>#REF!</v>
      </c>
      <c r="AA426" s="344"/>
      <c r="AB426" s="344"/>
      <c r="AC426" s="344" t="e">
        <f>#REF!</f>
        <v>#REF!</v>
      </c>
      <c r="AD426" s="344"/>
      <c r="AE426" s="344"/>
      <c r="AF426" s="344" t="e">
        <f>#REF!</f>
        <v>#REF!</v>
      </c>
      <c r="AG426" s="344"/>
      <c r="AH426" s="344"/>
      <c r="AI426" s="344" t="e">
        <f>#REF!</f>
        <v>#REF!</v>
      </c>
      <c r="AJ426" s="344"/>
      <c r="AK426" s="344"/>
      <c r="AL426" s="344" t="e">
        <f>#REF!</f>
        <v>#REF!</v>
      </c>
      <c r="AM426" s="344"/>
      <c r="AN426" s="344"/>
      <c r="AO426" s="356"/>
      <c r="AP426" s="356"/>
      <c r="AQ426" s="356"/>
      <c r="AR426" s="356"/>
      <c r="AS426" s="356"/>
      <c r="AT426" s="356"/>
      <c r="AU426" s="319"/>
      <c r="AV426" s="319"/>
      <c r="AW426" s="308"/>
      <c r="AX426" s="319"/>
      <c r="AY426" s="308"/>
      <c r="AZ426" s="308"/>
      <c r="BA426" s="308"/>
      <c r="BB426" s="319"/>
      <c r="BC426" s="319"/>
    </row>
    <row r="427" spans="1:55" s="280" customFormat="1" ht="21" hidden="1" customHeight="1" x14ac:dyDescent="0.25">
      <c r="A427" s="356" t="e">
        <f>#REF!</f>
        <v>#REF!</v>
      </c>
      <c r="B427" s="357" t="e">
        <f>#REF!</f>
        <v>#REF!</v>
      </c>
      <c r="C427" s="356" t="e">
        <f>#REF!</f>
        <v>#REF!</v>
      </c>
      <c r="D427" s="356" t="e">
        <f>#REF!</f>
        <v>#REF!</v>
      </c>
      <c r="E427" s="356" t="e">
        <f>#REF!</f>
        <v>#REF!</v>
      </c>
      <c r="F427" s="356" t="e">
        <f>#REF!</f>
        <v>#REF!</v>
      </c>
      <c r="G427" s="356" t="e">
        <f>#REF!</f>
        <v>#REF!</v>
      </c>
      <c r="H427" s="356" t="e">
        <f>#REF!</f>
        <v>#REF!</v>
      </c>
      <c r="I427" s="356" t="e">
        <f>#REF!</f>
        <v>#REF!</v>
      </c>
      <c r="J427" s="356" t="e">
        <f>#REF!</f>
        <v>#REF!</v>
      </c>
      <c r="K427" s="356" t="e">
        <f>#REF!</f>
        <v>#REF!</v>
      </c>
      <c r="L427" s="356" t="e">
        <f>#REF!</f>
        <v>#REF!</v>
      </c>
      <c r="M427" s="356" t="e">
        <f>#REF!</f>
        <v>#REF!</v>
      </c>
      <c r="N427" s="356" t="e">
        <f>#REF!</f>
        <v>#REF!</v>
      </c>
      <c r="O427" s="356" t="e">
        <f>#REF!</f>
        <v>#REF!</v>
      </c>
      <c r="P427" s="356" t="e">
        <f>#REF!</f>
        <v>#REF!</v>
      </c>
      <c r="Q427" s="356" t="e">
        <f>#REF!</f>
        <v>#REF!</v>
      </c>
      <c r="R427" s="356"/>
      <c r="S427" s="356"/>
      <c r="T427" s="356" t="e">
        <f>#REF!</f>
        <v>#REF!</v>
      </c>
      <c r="U427" s="356"/>
      <c r="V427" s="356"/>
      <c r="W427" s="356" t="e">
        <f>#REF!</f>
        <v>#REF!</v>
      </c>
      <c r="X427" s="356"/>
      <c r="Y427" s="356"/>
      <c r="Z427" s="356" t="e">
        <f>#REF!</f>
        <v>#REF!</v>
      </c>
      <c r="AA427" s="356"/>
      <c r="AB427" s="356"/>
      <c r="AC427" s="356" t="e">
        <f>#REF!</f>
        <v>#REF!</v>
      </c>
      <c r="AD427" s="356"/>
      <c r="AE427" s="356"/>
      <c r="AF427" s="356" t="e">
        <f>#REF!</f>
        <v>#REF!</v>
      </c>
      <c r="AG427" s="356"/>
      <c r="AH427" s="356"/>
      <c r="AI427" s="356" t="e">
        <f>#REF!</f>
        <v>#REF!</v>
      </c>
      <c r="AJ427" s="356"/>
      <c r="AK427" s="356"/>
      <c r="AL427" s="356" t="e">
        <f>#REF!</f>
        <v>#REF!</v>
      </c>
      <c r="AM427" s="356"/>
      <c r="AN427" s="356"/>
      <c r="AO427" s="356"/>
      <c r="AP427" s="356"/>
      <c r="AQ427" s="356"/>
      <c r="AR427" s="356"/>
      <c r="AS427" s="356"/>
      <c r="AT427" s="356"/>
      <c r="AU427" s="319"/>
      <c r="AV427" s="319"/>
      <c r="AW427" s="308"/>
      <c r="AX427" s="319"/>
      <c r="AY427" s="308"/>
      <c r="AZ427" s="308"/>
      <c r="BA427" s="308"/>
      <c r="BB427" s="319"/>
      <c r="BC427" s="319"/>
    </row>
    <row r="428" spans="1:55" s="280" customFormat="1" ht="21" hidden="1" customHeight="1" x14ac:dyDescent="0.25">
      <c r="A428" s="356" t="e">
        <f>#REF!</f>
        <v>#REF!</v>
      </c>
      <c r="B428" s="357" t="e">
        <f>#REF!</f>
        <v>#REF!</v>
      </c>
      <c r="C428" s="356" t="e">
        <f>#REF!</f>
        <v>#REF!</v>
      </c>
      <c r="D428" s="344" t="e">
        <f>#REF!</f>
        <v>#REF!</v>
      </c>
      <c r="E428" s="344" t="e">
        <f>#REF!</f>
        <v>#REF!</v>
      </c>
      <c r="F428" s="344" t="e">
        <f>#REF!</f>
        <v>#REF!</v>
      </c>
      <c r="G428" s="344" t="e">
        <f>#REF!</f>
        <v>#REF!</v>
      </c>
      <c r="H428" s="344" t="e">
        <f>#REF!</f>
        <v>#REF!</v>
      </c>
      <c r="I428" s="344" t="e">
        <f>#REF!</f>
        <v>#REF!</v>
      </c>
      <c r="J428" s="344" t="e">
        <f>#REF!</f>
        <v>#REF!</v>
      </c>
      <c r="K428" s="344" t="e">
        <f>#REF!</f>
        <v>#REF!</v>
      </c>
      <c r="L428" s="344" t="e">
        <f>#REF!</f>
        <v>#REF!</v>
      </c>
      <c r="M428" s="344" t="e">
        <f>#REF!</f>
        <v>#REF!</v>
      </c>
      <c r="N428" s="344" t="e">
        <f>#REF!</f>
        <v>#REF!</v>
      </c>
      <c r="O428" s="344" t="e">
        <f>#REF!</f>
        <v>#REF!</v>
      </c>
      <c r="P428" s="344" t="e">
        <f>#REF!</f>
        <v>#REF!</v>
      </c>
      <c r="Q428" s="344" t="e">
        <f>#REF!</f>
        <v>#REF!</v>
      </c>
      <c r="R428" s="344"/>
      <c r="S428" s="344"/>
      <c r="T428" s="344" t="e">
        <f>#REF!</f>
        <v>#REF!</v>
      </c>
      <c r="U428" s="344"/>
      <c r="V428" s="344"/>
      <c r="W428" s="344" t="e">
        <f>#REF!</f>
        <v>#REF!</v>
      </c>
      <c r="X428" s="344"/>
      <c r="Y428" s="344"/>
      <c r="Z428" s="344" t="e">
        <f>#REF!</f>
        <v>#REF!</v>
      </c>
      <c r="AA428" s="344"/>
      <c r="AB428" s="344"/>
      <c r="AC428" s="344" t="e">
        <f>#REF!</f>
        <v>#REF!</v>
      </c>
      <c r="AD428" s="344"/>
      <c r="AE428" s="344"/>
      <c r="AF428" s="344" t="e">
        <f>#REF!</f>
        <v>#REF!</v>
      </c>
      <c r="AG428" s="344"/>
      <c r="AH428" s="344"/>
      <c r="AI428" s="344" t="e">
        <f>#REF!</f>
        <v>#REF!</v>
      </c>
      <c r="AJ428" s="344"/>
      <c r="AK428" s="344"/>
      <c r="AL428" s="344" t="e">
        <f>#REF!</f>
        <v>#REF!</v>
      </c>
      <c r="AM428" s="344"/>
      <c r="AN428" s="344"/>
      <c r="AO428" s="356"/>
      <c r="AP428" s="356"/>
      <c r="AQ428" s="356"/>
      <c r="AR428" s="356"/>
      <c r="AS428" s="356"/>
      <c r="AT428" s="356"/>
      <c r="AU428" s="319"/>
      <c r="AV428" s="319"/>
      <c r="AW428" s="308"/>
      <c r="AX428" s="319"/>
      <c r="AY428" s="308"/>
      <c r="AZ428" s="308"/>
      <c r="BA428" s="308"/>
      <c r="BB428" s="319"/>
      <c r="BC428" s="319"/>
    </row>
    <row r="429" spans="1:55" s="280" customFormat="1" ht="21" hidden="1" customHeight="1" x14ac:dyDescent="0.25">
      <c r="A429" s="356" t="e">
        <f>#REF!</f>
        <v>#REF!</v>
      </c>
      <c r="B429" s="357" t="e">
        <f>#REF!</f>
        <v>#REF!</v>
      </c>
      <c r="C429" s="356" t="e">
        <f>#REF!</f>
        <v>#REF!</v>
      </c>
      <c r="D429" s="344" t="e">
        <f>#REF!</f>
        <v>#REF!</v>
      </c>
      <c r="E429" s="344" t="e">
        <f>#REF!</f>
        <v>#REF!</v>
      </c>
      <c r="F429" s="344" t="e">
        <f>#REF!</f>
        <v>#REF!</v>
      </c>
      <c r="G429" s="344" t="e">
        <f>#REF!</f>
        <v>#REF!</v>
      </c>
      <c r="H429" s="344" t="e">
        <f>#REF!</f>
        <v>#REF!</v>
      </c>
      <c r="I429" s="344" t="e">
        <f>#REF!</f>
        <v>#REF!</v>
      </c>
      <c r="J429" s="344" t="e">
        <f>#REF!</f>
        <v>#REF!</v>
      </c>
      <c r="K429" s="344" t="e">
        <f>#REF!</f>
        <v>#REF!</v>
      </c>
      <c r="L429" s="344" t="e">
        <f>#REF!</f>
        <v>#REF!</v>
      </c>
      <c r="M429" s="344" t="e">
        <f>#REF!</f>
        <v>#REF!</v>
      </c>
      <c r="N429" s="344" t="e">
        <f>#REF!</f>
        <v>#REF!</v>
      </c>
      <c r="O429" s="344" t="e">
        <f>#REF!</f>
        <v>#REF!</v>
      </c>
      <c r="P429" s="344" t="e">
        <f>#REF!</f>
        <v>#REF!</v>
      </c>
      <c r="Q429" s="344" t="e">
        <f>#REF!</f>
        <v>#REF!</v>
      </c>
      <c r="R429" s="344"/>
      <c r="S429" s="344"/>
      <c r="T429" s="344" t="e">
        <f>#REF!</f>
        <v>#REF!</v>
      </c>
      <c r="U429" s="344"/>
      <c r="V429" s="344"/>
      <c r="W429" s="344" t="e">
        <f>#REF!</f>
        <v>#REF!</v>
      </c>
      <c r="X429" s="344"/>
      <c r="Y429" s="344"/>
      <c r="Z429" s="344" t="e">
        <f>#REF!</f>
        <v>#REF!</v>
      </c>
      <c r="AA429" s="344"/>
      <c r="AB429" s="344"/>
      <c r="AC429" s="344" t="e">
        <f>#REF!</f>
        <v>#REF!</v>
      </c>
      <c r="AD429" s="344"/>
      <c r="AE429" s="344"/>
      <c r="AF429" s="344" t="e">
        <f>#REF!</f>
        <v>#REF!</v>
      </c>
      <c r="AG429" s="344"/>
      <c r="AH429" s="344"/>
      <c r="AI429" s="344" t="e">
        <f>#REF!</f>
        <v>#REF!</v>
      </c>
      <c r="AJ429" s="344"/>
      <c r="AK429" s="344"/>
      <c r="AL429" s="344" t="e">
        <f>#REF!</f>
        <v>#REF!</v>
      </c>
      <c r="AM429" s="344"/>
      <c r="AN429" s="344"/>
      <c r="AO429" s="356"/>
      <c r="AP429" s="356"/>
      <c r="AQ429" s="356"/>
      <c r="AR429" s="356"/>
      <c r="AS429" s="356"/>
      <c r="AT429" s="356"/>
      <c r="AU429" s="319"/>
      <c r="AV429" s="319"/>
      <c r="AW429" s="308"/>
      <c r="AX429" s="319"/>
      <c r="AY429" s="308"/>
      <c r="AZ429" s="308"/>
      <c r="BA429" s="308"/>
      <c r="BB429" s="319"/>
      <c r="BC429" s="319"/>
    </row>
    <row r="430" spans="1:55" s="280" customFormat="1" ht="21" hidden="1" customHeight="1" x14ac:dyDescent="0.25">
      <c r="A430" s="357" t="e">
        <f>#REF!</f>
        <v>#REF!</v>
      </c>
      <c r="B430" s="357" t="e">
        <f>#REF!</f>
        <v>#REF!</v>
      </c>
      <c r="C430" s="357" t="e">
        <f>#REF!</f>
        <v>#REF!</v>
      </c>
      <c r="D430" s="344" t="e">
        <f>#REF!</f>
        <v>#REF!</v>
      </c>
      <c r="E430" s="344" t="e">
        <f>#REF!</f>
        <v>#REF!</v>
      </c>
      <c r="F430" s="344" t="e">
        <f>#REF!</f>
        <v>#REF!</v>
      </c>
      <c r="G430" s="344" t="e">
        <f>#REF!</f>
        <v>#REF!</v>
      </c>
      <c r="H430" s="344" t="e">
        <f>#REF!</f>
        <v>#REF!</v>
      </c>
      <c r="I430" s="344" t="e">
        <f>#REF!</f>
        <v>#REF!</v>
      </c>
      <c r="J430" s="344" t="e">
        <f>#REF!</f>
        <v>#REF!</v>
      </c>
      <c r="K430" s="344" t="e">
        <f>#REF!</f>
        <v>#REF!</v>
      </c>
      <c r="L430" s="344" t="e">
        <f>#REF!</f>
        <v>#REF!</v>
      </c>
      <c r="M430" s="344" t="e">
        <f>#REF!</f>
        <v>#REF!</v>
      </c>
      <c r="N430" s="344" t="e">
        <f>#REF!</f>
        <v>#REF!</v>
      </c>
      <c r="O430" s="357" t="e">
        <f>#REF!</f>
        <v>#REF!</v>
      </c>
      <c r="P430" s="357" t="e">
        <f>#REF!</f>
        <v>#REF!</v>
      </c>
      <c r="Q430" s="357" t="e">
        <f>#REF!</f>
        <v>#REF!</v>
      </c>
      <c r="R430" s="357"/>
      <c r="S430" s="357"/>
      <c r="T430" s="357" t="e">
        <f>#REF!</f>
        <v>#REF!</v>
      </c>
      <c r="U430" s="357"/>
      <c r="V430" s="357"/>
      <c r="W430" s="357" t="e">
        <f>#REF!</f>
        <v>#REF!</v>
      </c>
      <c r="X430" s="357"/>
      <c r="Y430" s="357"/>
      <c r="Z430" s="357" t="e">
        <f>#REF!</f>
        <v>#REF!</v>
      </c>
      <c r="AA430" s="357"/>
      <c r="AB430" s="357"/>
      <c r="AC430" s="357" t="e">
        <f>#REF!</f>
        <v>#REF!</v>
      </c>
      <c r="AD430" s="357"/>
      <c r="AE430" s="357"/>
      <c r="AF430" s="357" t="e">
        <f>#REF!</f>
        <v>#REF!</v>
      </c>
      <c r="AG430" s="357"/>
      <c r="AH430" s="357"/>
      <c r="AI430" s="357" t="e">
        <f>#REF!</f>
        <v>#REF!</v>
      </c>
      <c r="AJ430" s="357"/>
      <c r="AK430" s="357"/>
      <c r="AL430" s="344" t="e">
        <f>#REF!</f>
        <v>#REF!</v>
      </c>
      <c r="AM430" s="344"/>
      <c r="AN430" s="344"/>
      <c r="AO430" s="356"/>
      <c r="AP430" s="356"/>
      <c r="AQ430" s="356"/>
      <c r="AR430" s="356"/>
      <c r="AS430" s="356"/>
      <c r="AT430" s="356"/>
      <c r="AU430" s="319"/>
      <c r="AV430" s="319"/>
      <c r="AW430" s="308"/>
      <c r="AX430" s="319"/>
      <c r="AY430" s="308"/>
      <c r="AZ430" s="308"/>
      <c r="BA430" s="308"/>
      <c r="BB430" s="319"/>
      <c r="BC430" s="319"/>
    </row>
    <row r="431" spans="1:55" s="280" customFormat="1" ht="21" hidden="1" customHeight="1" x14ac:dyDescent="0.25">
      <c r="A431" s="356" t="e">
        <f>#REF!</f>
        <v>#REF!</v>
      </c>
      <c r="B431" s="357" t="e">
        <f>#REF!</f>
        <v>#REF!</v>
      </c>
      <c r="C431" s="356" t="e">
        <f>#REF!</f>
        <v>#REF!</v>
      </c>
      <c r="D431" s="344" t="e">
        <f>#REF!</f>
        <v>#REF!</v>
      </c>
      <c r="E431" s="344" t="e">
        <f>#REF!</f>
        <v>#REF!</v>
      </c>
      <c r="F431" s="344" t="e">
        <f>#REF!</f>
        <v>#REF!</v>
      </c>
      <c r="G431" s="344" t="e">
        <f>#REF!</f>
        <v>#REF!</v>
      </c>
      <c r="H431" s="344" t="e">
        <f>#REF!</f>
        <v>#REF!</v>
      </c>
      <c r="I431" s="344" t="e">
        <f>#REF!</f>
        <v>#REF!</v>
      </c>
      <c r="J431" s="344" t="e">
        <f>#REF!</f>
        <v>#REF!</v>
      </c>
      <c r="K431" s="344" t="e">
        <f>#REF!</f>
        <v>#REF!</v>
      </c>
      <c r="L431" s="344" t="e">
        <f>#REF!</f>
        <v>#REF!</v>
      </c>
      <c r="M431" s="344" t="e">
        <f>#REF!</f>
        <v>#REF!</v>
      </c>
      <c r="N431" s="344" t="e">
        <f>#REF!</f>
        <v>#REF!</v>
      </c>
      <c r="O431" s="344" t="e">
        <f>#REF!</f>
        <v>#REF!</v>
      </c>
      <c r="P431" s="344" t="e">
        <f>#REF!</f>
        <v>#REF!</v>
      </c>
      <c r="Q431" s="344" t="e">
        <f>#REF!</f>
        <v>#REF!</v>
      </c>
      <c r="R431" s="344"/>
      <c r="S431" s="344"/>
      <c r="T431" s="344" t="e">
        <f>#REF!</f>
        <v>#REF!</v>
      </c>
      <c r="U431" s="344"/>
      <c r="V431" s="344"/>
      <c r="W431" s="344" t="e">
        <f>#REF!</f>
        <v>#REF!</v>
      </c>
      <c r="X431" s="344"/>
      <c r="Y431" s="344"/>
      <c r="Z431" s="344" t="e">
        <f>#REF!</f>
        <v>#REF!</v>
      </c>
      <c r="AA431" s="344"/>
      <c r="AB431" s="344"/>
      <c r="AC431" s="344" t="e">
        <f>#REF!</f>
        <v>#REF!</v>
      </c>
      <c r="AD431" s="344"/>
      <c r="AE431" s="344"/>
      <c r="AF431" s="344" t="e">
        <f>#REF!</f>
        <v>#REF!</v>
      </c>
      <c r="AG431" s="344"/>
      <c r="AH431" s="344"/>
      <c r="AI431" s="344" t="e">
        <f>#REF!</f>
        <v>#REF!</v>
      </c>
      <c r="AJ431" s="344"/>
      <c r="AK431" s="344"/>
      <c r="AL431" s="344" t="e">
        <f>#REF!</f>
        <v>#REF!</v>
      </c>
      <c r="AM431" s="344"/>
      <c r="AN431" s="344"/>
      <c r="AO431" s="356" t="e">
        <f>#REF!</f>
        <v>#REF!</v>
      </c>
      <c r="AP431" s="356" t="e">
        <f>#REF!</f>
        <v>#REF!</v>
      </c>
      <c r="AQ431" s="356" t="e">
        <f>#REF!</f>
        <v>#REF!</v>
      </c>
      <c r="AR431" s="356" t="e">
        <f>#REF!</f>
        <v>#REF!</v>
      </c>
      <c r="AS431" s="356" t="e">
        <f>#REF!</f>
        <v>#REF!</v>
      </c>
      <c r="AT431" s="356" t="e">
        <f>#REF!</f>
        <v>#REF!</v>
      </c>
      <c r="AU431" s="319"/>
      <c r="AV431" s="319"/>
      <c r="AW431" s="308"/>
      <c r="AX431" s="319"/>
      <c r="AY431" s="308"/>
      <c r="AZ431" s="308"/>
      <c r="BA431" s="308"/>
      <c r="BB431" s="319"/>
      <c r="BC431" s="319"/>
    </row>
    <row r="432" spans="1:55" s="280" customFormat="1" ht="21" hidden="1" customHeight="1" x14ac:dyDescent="0.25">
      <c r="A432" s="356" t="e">
        <f>#REF!</f>
        <v>#REF!</v>
      </c>
      <c r="B432" s="357" t="e">
        <f>#REF!</f>
        <v>#REF!</v>
      </c>
      <c r="C432" s="356" t="e">
        <f>#REF!</f>
        <v>#REF!</v>
      </c>
      <c r="D432" s="344" t="e">
        <f>#REF!</f>
        <v>#REF!</v>
      </c>
      <c r="E432" s="344" t="e">
        <f>#REF!</f>
        <v>#REF!</v>
      </c>
      <c r="F432" s="344" t="e">
        <f>#REF!</f>
        <v>#REF!</v>
      </c>
      <c r="G432" s="344" t="e">
        <f>#REF!</f>
        <v>#REF!</v>
      </c>
      <c r="H432" s="344" t="e">
        <f>#REF!</f>
        <v>#REF!</v>
      </c>
      <c r="I432" s="344" t="e">
        <f>#REF!</f>
        <v>#REF!</v>
      </c>
      <c r="J432" s="344" t="e">
        <f>#REF!</f>
        <v>#REF!</v>
      </c>
      <c r="K432" s="344" t="e">
        <f>#REF!</f>
        <v>#REF!</v>
      </c>
      <c r="L432" s="344" t="e">
        <f>#REF!</f>
        <v>#REF!</v>
      </c>
      <c r="M432" s="344" t="e">
        <f>#REF!</f>
        <v>#REF!</v>
      </c>
      <c r="N432" s="344" t="e">
        <f>#REF!</f>
        <v>#REF!</v>
      </c>
      <c r="O432" s="344" t="e">
        <f>#REF!</f>
        <v>#REF!</v>
      </c>
      <c r="P432" s="344" t="e">
        <f>#REF!</f>
        <v>#REF!</v>
      </c>
      <c r="Q432" s="344" t="e">
        <f>#REF!</f>
        <v>#REF!</v>
      </c>
      <c r="R432" s="344"/>
      <c r="S432" s="344"/>
      <c r="T432" s="344" t="e">
        <f>#REF!</f>
        <v>#REF!</v>
      </c>
      <c r="U432" s="344"/>
      <c r="V432" s="344"/>
      <c r="W432" s="344" t="e">
        <f>#REF!</f>
        <v>#REF!</v>
      </c>
      <c r="X432" s="344"/>
      <c r="Y432" s="344"/>
      <c r="Z432" s="344" t="e">
        <f>#REF!</f>
        <v>#REF!</v>
      </c>
      <c r="AA432" s="344"/>
      <c r="AB432" s="344"/>
      <c r="AC432" s="344" t="e">
        <f>#REF!</f>
        <v>#REF!</v>
      </c>
      <c r="AD432" s="344"/>
      <c r="AE432" s="344"/>
      <c r="AF432" s="344" t="e">
        <f>#REF!</f>
        <v>#REF!</v>
      </c>
      <c r="AG432" s="344"/>
      <c r="AH432" s="344"/>
      <c r="AI432" s="344" t="e">
        <f>#REF!</f>
        <v>#REF!</v>
      </c>
      <c r="AJ432" s="344"/>
      <c r="AK432" s="344"/>
      <c r="AL432" s="344" t="e">
        <f>#REF!</f>
        <v>#REF!</v>
      </c>
      <c r="AM432" s="344"/>
      <c r="AN432" s="344"/>
      <c r="AO432" s="356"/>
      <c r="AP432" s="356"/>
      <c r="AQ432" s="356"/>
      <c r="AR432" s="356"/>
      <c r="AS432" s="356"/>
      <c r="AT432" s="356"/>
      <c r="AU432" s="319"/>
      <c r="AV432" s="319"/>
      <c r="AW432" s="308"/>
      <c r="AX432" s="319"/>
      <c r="AY432" s="308"/>
      <c r="AZ432" s="308"/>
      <c r="BA432" s="308"/>
      <c r="BB432" s="319"/>
      <c r="BC432" s="319"/>
    </row>
    <row r="433" spans="1:55" s="280" customFormat="1" ht="33.75" hidden="1" customHeight="1" x14ac:dyDescent="0.25">
      <c r="A433" s="356" t="e">
        <f>#REF!</f>
        <v>#REF!</v>
      </c>
      <c r="B433" s="357" t="e">
        <f>#REF!</f>
        <v>#REF!</v>
      </c>
      <c r="C433" s="356" t="e">
        <f>#REF!</f>
        <v>#REF!</v>
      </c>
      <c r="D433" s="344" t="e">
        <f>#REF!</f>
        <v>#REF!</v>
      </c>
      <c r="E433" s="344" t="e">
        <f>#REF!</f>
        <v>#REF!</v>
      </c>
      <c r="F433" s="344" t="e">
        <f>#REF!</f>
        <v>#REF!</v>
      </c>
      <c r="G433" s="344" t="e">
        <f>#REF!</f>
        <v>#REF!</v>
      </c>
      <c r="H433" s="344" t="e">
        <f>#REF!</f>
        <v>#REF!</v>
      </c>
      <c r="I433" s="344" t="e">
        <f>#REF!</f>
        <v>#REF!</v>
      </c>
      <c r="J433" s="344" t="e">
        <f>#REF!</f>
        <v>#REF!</v>
      </c>
      <c r="K433" s="344" t="e">
        <f>#REF!</f>
        <v>#REF!</v>
      </c>
      <c r="L433" s="344" t="e">
        <f>#REF!</f>
        <v>#REF!</v>
      </c>
      <c r="M433" s="344" t="e">
        <f>#REF!</f>
        <v>#REF!</v>
      </c>
      <c r="N433" s="344" t="e">
        <f>#REF!</f>
        <v>#REF!</v>
      </c>
      <c r="O433" s="344" t="e">
        <f>#REF!</f>
        <v>#REF!</v>
      </c>
      <c r="P433" s="344" t="e">
        <f>#REF!</f>
        <v>#REF!</v>
      </c>
      <c r="Q433" s="344" t="e">
        <f>#REF!</f>
        <v>#REF!</v>
      </c>
      <c r="R433" s="344"/>
      <c r="S433" s="344"/>
      <c r="T433" s="344" t="e">
        <f>#REF!</f>
        <v>#REF!</v>
      </c>
      <c r="U433" s="344"/>
      <c r="V433" s="344"/>
      <c r="W433" s="344" t="e">
        <f>#REF!</f>
        <v>#REF!</v>
      </c>
      <c r="X433" s="344"/>
      <c r="Y433" s="344"/>
      <c r="Z433" s="344" t="e">
        <f>#REF!</f>
        <v>#REF!</v>
      </c>
      <c r="AA433" s="344"/>
      <c r="AB433" s="344"/>
      <c r="AC433" s="344" t="e">
        <f>#REF!</f>
        <v>#REF!</v>
      </c>
      <c r="AD433" s="344"/>
      <c r="AE433" s="344"/>
      <c r="AF433" s="344" t="e">
        <f>#REF!</f>
        <v>#REF!</v>
      </c>
      <c r="AG433" s="344"/>
      <c r="AH433" s="344"/>
      <c r="AI433" s="344" t="e">
        <f>#REF!</f>
        <v>#REF!</v>
      </c>
      <c r="AJ433" s="344"/>
      <c r="AK433" s="344"/>
      <c r="AL433" s="344" t="e">
        <f>#REF!</f>
        <v>#REF!</v>
      </c>
      <c r="AM433" s="344"/>
      <c r="AN433" s="344"/>
      <c r="AO433" s="356" t="e">
        <f>#REF!</f>
        <v>#REF!</v>
      </c>
      <c r="AP433" s="356" t="e">
        <f>#REF!</f>
        <v>#REF!</v>
      </c>
      <c r="AQ433" s="356" t="e">
        <f>#REF!</f>
        <v>#REF!</v>
      </c>
      <c r="AR433" s="356" t="e">
        <f>#REF!</f>
        <v>#REF!</v>
      </c>
      <c r="AS433" s="356" t="e">
        <f>#REF!</f>
        <v>#REF!</v>
      </c>
      <c r="AT433" s="356" t="e">
        <f>#REF!</f>
        <v>#REF!</v>
      </c>
      <c r="AU433" s="319"/>
      <c r="AV433" s="319"/>
      <c r="AW433" s="308"/>
      <c r="AX433" s="319"/>
      <c r="AY433" s="308"/>
      <c r="AZ433" s="308"/>
      <c r="BA433" s="308"/>
      <c r="BB433" s="319"/>
      <c r="BC433" s="319"/>
    </row>
    <row r="434" spans="1:55" s="280" customFormat="1" ht="33.75" hidden="1" customHeight="1" x14ac:dyDescent="0.25">
      <c r="A434" s="356" t="e">
        <f>#REF!</f>
        <v>#REF!</v>
      </c>
      <c r="B434" s="357" t="e">
        <f>#REF!</f>
        <v>#REF!</v>
      </c>
      <c r="C434" s="356" t="e">
        <f>#REF!</f>
        <v>#REF!</v>
      </c>
      <c r="D434" s="356" t="e">
        <f>#REF!</f>
        <v>#REF!</v>
      </c>
      <c r="E434" s="356" t="e">
        <f>#REF!</f>
        <v>#REF!</v>
      </c>
      <c r="F434" s="356" t="e">
        <f>#REF!</f>
        <v>#REF!</v>
      </c>
      <c r="G434" s="356" t="e">
        <f>#REF!</f>
        <v>#REF!</v>
      </c>
      <c r="H434" s="356" t="e">
        <f>#REF!</f>
        <v>#REF!</v>
      </c>
      <c r="I434" s="356" t="e">
        <f>#REF!</f>
        <v>#REF!</v>
      </c>
      <c r="J434" s="356" t="e">
        <f>#REF!</f>
        <v>#REF!</v>
      </c>
      <c r="K434" s="356" t="e">
        <f>#REF!</f>
        <v>#REF!</v>
      </c>
      <c r="L434" s="356" t="e">
        <f>#REF!</f>
        <v>#REF!</v>
      </c>
      <c r="M434" s="356" t="e">
        <f>#REF!</f>
        <v>#REF!</v>
      </c>
      <c r="N434" s="356" t="e">
        <f>#REF!</f>
        <v>#REF!</v>
      </c>
      <c r="O434" s="356" t="e">
        <f>#REF!</f>
        <v>#REF!</v>
      </c>
      <c r="P434" s="356" t="e">
        <f>#REF!</f>
        <v>#REF!</v>
      </c>
      <c r="Q434" s="356" t="e">
        <f>#REF!</f>
        <v>#REF!</v>
      </c>
      <c r="R434" s="356"/>
      <c r="S434" s="356"/>
      <c r="T434" s="356" t="e">
        <f>#REF!</f>
        <v>#REF!</v>
      </c>
      <c r="U434" s="356"/>
      <c r="V434" s="356"/>
      <c r="W434" s="356" t="e">
        <f>#REF!</f>
        <v>#REF!</v>
      </c>
      <c r="X434" s="356"/>
      <c r="Y434" s="356"/>
      <c r="Z434" s="356" t="e">
        <f>#REF!</f>
        <v>#REF!</v>
      </c>
      <c r="AA434" s="356"/>
      <c r="AB434" s="356"/>
      <c r="AC434" s="356" t="e">
        <f>#REF!</f>
        <v>#REF!</v>
      </c>
      <c r="AD434" s="356"/>
      <c r="AE434" s="356"/>
      <c r="AF434" s="356" t="e">
        <f>#REF!</f>
        <v>#REF!</v>
      </c>
      <c r="AG434" s="356"/>
      <c r="AH434" s="356"/>
      <c r="AI434" s="356" t="e">
        <f>#REF!</f>
        <v>#REF!</v>
      </c>
      <c r="AJ434" s="356"/>
      <c r="AK434" s="356"/>
      <c r="AL434" s="356" t="e">
        <f>#REF!</f>
        <v>#REF!</v>
      </c>
      <c r="AM434" s="356"/>
      <c r="AN434" s="356"/>
      <c r="AO434" s="356"/>
      <c r="AP434" s="356"/>
      <c r="AQ434" s="356"/>
      <c r="AR434" s="356"/>
      <c r="AS434" s="356"/>
      <c r="AT434" s="356"/>
      <c r="AU434" s="319"/>
      <c r="AV434" s="319"/>
      <c r="AW434" s="308"/>
      <c r="AX434" s="319"/>
      <c r="AY434" s="308"/>
      <c r="AZ434" s="308"/>
      <c r="BA434" s="308"/>
      <c r="BB434" s="319"/>
      <c r="BC434" s="319"/>
    </row>
    <row r="435" spans="1:55" s="280" customFormat="1" ht="21" hidden="1" customHeight="1" x14ac:dyDescent="0.25">
      <c r="A435" s="356" t="e">
        <f>#REF!</f>
        <v>#REF!</v>
      </c>
      <c r="B435" s="357" t="e">
        <f>#REF!</f>
        <v>#REF!</v>
      </c>
      <c r="C435" s="356" t="e">
        <f>#REF!</f>
        <v>#REF!</v>
      </c>
      <c r="D435" s="344" t="e">
        <f>#REF!</f>
        <v>#REF!</v>
      </c>
      <c r="E435" s="344" t="e">
        <f>#REF!</f>
        <v>#REF!</v>
      </c>
      <c r="F435" s="344" t="e">
        <f>#REF!</f>
        <v>#REF!</v>
      </c>
      <c r="G435" s="344" t="e">
        <f>#REF!</f>
        <v>#REF!</v>
      </c>
      <c r="H435" s="344" t="e">
        <f>#REF!</f>
        <v>#REF!</v>
      </c>
      <c r="I435" s="344" t="e">
        <f>#REF!</f>
        <v>#REF!</v>
      </c>
      <c r="J435" s="344" t="e">
        <f>#REF!</f>
        <v>#REF!</v>
      </c>
      <c r="K435" s="344" t="e">
        <f>#REF!</f>
        <v>#REF!</v>
      </c>
      <c r="L435" s="344" t="e">
        <f>#REF!</f>
        <v>#REF!</v>
      </c>
      <c r="M435" s="344" t="e">
        <f>#REF!</f>
        <v>#REF!</v>
      </c>
      <c r="N435" s="344" t="e">
        <f>#REF!</f>
        <v>#REF!</v>
      </c>
      <c r="O435" s="344" t="e">
        <f>#REF!</f>
        <v>#REF!</v>
      </c>
      <c r="P435" s="344" t="e">
        <f>#REF!</f>
        <v>#REF!</v>
      </c>
      <c r="Q435" s="344" t="e">
        <f>#REF!</f>
        <v>#REF!</v>
      </c>
      <c r="R435" s="344"/>
      <c r="S435" s="344"/>
      <c r="T435" s="344" t="e">
        <f>#REF!</f>
        <v>#REF!</v>
      </c>
      <c r="U435" s="344"/>
      <c r="V435" s="344"/>
      <c r="W435" s="344" t="e">
        <f>#REF!</f>
        <v>#REF!</v>
      </c>
      <c r="X435" s="344"/>
      <c r="Y435" s="344"/>
      <c r="Z435" s="344" t="e">
        <f>#REF!</f>
        <v>#REF!</v>
      </c>
      <c r="AA435" s="344"/>
      <c r="AB435" s="344"/>
      <c r="AC435" s="344" t="e">
        <f>#REF!</f>
        <v>#REF!</v>
      </c>
      <c r="AD435" s="344"/>
      <c r="AE435" s="344"/>
      <c r="AF435" s="344" t="e">
        <f>#REF!</f>
        <v>#REF!</v>
      </c>
      <c r="AG435" s="344"/>
      <c r="AH435" s="344"/>
      <c r="AI435" s="344" t="e">
        <f>#REF!</f>
        <v>#REF!</v>
      </c>
      <c r="AJ435" s="344"/>
      <c r="AK435" s="344"/>
      <c r="AL435" s="344" t="e">
        <f>#REF!</f>
        <v>#REF!</v>
      </c>
      <c r="AM435" s="344"/>
      <c r="AN435" s="344"/>
      <c r="AO435" s="356"/>
      <c r="AP435" s="356"/>
      <c r="AQ435" s="356"/>
      <c r="AR435" s="356"/>
      <c r="AS435" s="356"/>
      <c r="AT435" s="356"/>
      <c r="AU435" s="319"/>
      <c r="AV435" s="319"/>
      <c r="AW435" s="308"/>
      <c r="AX435" s="319"/>
      <c r="AY435" s="308"/>
      <c r="AZ435" s="308"/>
      <c r="BA435" s="308"/>
      <c r="BB435" s="319"/>
      <c r="BC435" s="319"/>
    </row>
    <row r="436" spans="1:55" s="280" customFormat="1" ht="21" hidden="1" customHeight="1" x14ac:dyDescent="0.25">
      <c r="A436" s="356" t="str">
        <f>A661</f>
        <v>III.2</v>
      </c>
      <c r="B436" s="357" t="str">
        <f t="shared" ref="B436:AL436" si="251">B661</f>
        <v>Cứng hóa đường giao thông đến trung tâm xã</v>
      </c>
      <c r="C436" s="356">
        <f t="shared" si="251"/>
        <v>0</v>
      </c>
      <c r="D436" s="344">
        <f t="shared" si="251"/>
        <v>39500</v>
      </c>
      <c r="E436" s="344">
        <f t="shared" si="251"/>
        <v>39500</v>
      </c>
      <c r="F436" s="344">
        <f t="shared" si="251"/>
        <v>0</v>
      </c>
      <c r="G436" s="344">
        <f t="shared" si="251"/>
        <v>0</v>
      </c>
      <c r="H436" s="344">
        <f t="shared" si="251"/>
        <v>39500</v>
      </c>
      <c r="I436" s="344">
        <f t="shared" si="251"/>
        <v>39500</v>
      </c>
      <c r="J436" s="344">
        <f t="shared" si="251"/>
        <v>0</v>
      </c>
      <c r="K436" s="344">
        <f t="shared" si="251"/>
        <v>39500</v>
      </c>
      <c r="L436" s="344">
        <f t="shared" si="251"/>
        <v>39500</v>
      </c>
      <c r="M436" s="344">
        <f t="shared" si="251"/>
        <v>0</v>
      </c>
      <c r="N436" s="344">
        <f t="shared" si="251"/>
        <v>0</v>
      </c>
      <c r="O436" s="344">
        <f t="shared" si="251"/>
        <v>0</v>
      </c>
      <c r="P436" s="344">
        <f t="shared" si="251"/>
        <v>0</v>
      </c>
      <c r="Q436" s="344">
        <f t="shared" si="251"/>
        <v>15000</v>
      </c>
      <c r="R436" s="344"/>
      <c r="S436" s="344"/>
      <c r="T436" s="344">
        <f t="shared" si="251"/>
        <v>0</v>
      </c>
      <c r="U436" s="344"/>
      <c r="V436" s="344"/>
      <c r="W436" s="344">
        <f t="shared" si="251"/>
        <v>15000</v>
      </c>
      <c r="X436" s="344"/>
      <c r="Y436" s="344"/>
      <c r="Z436" s="344">
        <f t="shared" si="251"/>
        <v>0</v>
      </c>
      <c r="AA436" s="344"/>
      <c r="AB436" s="344"/>
      <c r="AC436" s="344">
        <f t="shared" si="251"/>
        <v>9500</v>
      </c>
      <c r="AD436" s="344"/>
      <c r="AE436" s="344"/>
      <c r="AF436" s="344">
        <f t="shared" si="251"/>
        <v>0</v>
      </c>
      <c r="AG436" s="344"/>
      <c r="AH436" s="344"/>
      <c r="AI436" s="344">
        <f t="shared" si="251"/>
        <v>0</v>
      </c>
      <c r="AJ436" s="344"/>
      <c r="AK436" s="344"/>
      <c r="AL436" s="344">
        <f t="shared" si="251"/>
        <v>0</v>
      </c>
      <c r="AM436" s="344"/>
      <c r="AN436" s="344"/>
      <c r="AO436" s="356"/>
      <c r="AP436" s="356"/>
      <c r="AQ436" s="356"/>
      <c r="AR436" s="356"/>
      <c r="AS436" s="356"/>
      <c r="AT436" s="356"/>
      <c r="AU436" s="319"/>
      <c r="AV436" s="319"/>
      <c r="AW436" s="308"/>
      <c r="AX436" s="319"/>
      <c r="AY436" s="308"/>
      <c r="AZ436" s="308"/>
      <c r="BA436" s="308"/>
      <c r="BB436" s="319"/>
      <c r="BC436" s="319"/>
    </row>
    <row r="437" spans="1:55" s="280" customFormat="1" ht="42.75" hidden="1" customHeight="1" x14ac:dyDescent="0.25">
      <c r="A437" s="356" t="str">
        <f>A662</f>
        <v>a)</v>
      </c>
      <c r="B437" s="357" t="str">
        <f t="shared" ref="B437:AL437" si="252">B662</f>
        <v>Các xã thực hiện theo Quyết định số 652/QĐ-TTg</v>
      </c>
      <c r="C437" s="356">
        <f t="shared" si="252"/>
        <v>0</v>
      </c>
      <c r="D437" s="344">
        <f t="shared" si="252"/>
        <v>0</v>
      </c>
      <c r="E437" s="344">
        <f t="shared" si="252"/>
        <v>0</v>
      </c>
      <c r="F437" s="344">
        <f t="shared" si="252"/>
        <v>0</v>
      </c>
      <c r="G437" s="344">
        <f t="shared" si="252"/>
        <v>0</v>
      </c>
      <c r="H437" s="344">
        <f t="shared" si="252"/>
        <v>0</v>
      </c>
      <c r="I437" s="344">
        <f t="shared" si="252"/>
        <v>0</v>
      </c>
      <c r="J437" s="344">
        <f t="shared" si="252"/>
        <v>0</v>
      </c>
      <c r="K437" s="344">
        <f t="shared" si="252"/>
        <v>0</v>
      </c>
      <c r="L437" s="344">
        <f t="shared" si="252"/>
        <v>0</v>
      </c>
      <c r="M437" s="344">
        <f t="shared" si="252"/>
        <v>0</v>
      </c>
      <c r="N437" s="344">
        <f t="shared" si="252"/>
        <v>0</v>
      </c>
      <c r="O437" s="344">
        <f t="shared" si="252"/>
        <v>0</v>
      </c>
      <c r="P437" s="344">
        <f t="shared" si="252"/>
        <v>0</v>
      </c>
      <c r="Q437" s="344">
        <f t="shared" si="252"/>
        <v>0</v>
      </c>
      <c r="R437" s="344"/>
      <c r="S437" s="344"/>
      <c r="T437" s="344">
        <f t="shared" si="252"/>
        <v>0</v>
      </c>
      <c r="U437" s="344"/>
      <c r="V437" s="344"/>
      <c r="W437" s="344">
        <f t="shared" si="252"/>
        <v>0</v>
      </c>
      <c r="X437" s="344"/>
      <c r="Y437" s="344"/>
      <c r="Z437" s="344">
        <f t="shared" si="252"/>
        <v>0</v>
      </c>
      <c r="AA437" s="344"/>
      <c r="AB437" s="344"/>
      <c r="AC437" s="344">
        <f t="shared" si="252"/>
        <v>0</v>
      </c>
      <c r="AD437" s="344"/>
      <c r="AE437" s="344"/>
      <c r="AF437" s="344">
        <f t="shared" si="252"/>
        <v>0</v>
      </c>
      <c r="AG437" s="344"/>
      <c r="AH437" s="344"/>
      <c r="AI437" s="344">
        <f t="shared" si="252"/>
        <v>0</v>
      </c>
      <c r="AJ437" s="344"/>
      <c r="AK437" s="344"/>
      <c r="AL437" s="344">
        <f t="shared" si="252"/>
        <v>0</v>
      </c>
      <c r="AM437" s="344"/>
      <c r="AN437" s="344"/>
      <c r="AO437" s="356"/>
      <c r="AP437" s="356"/>
      <c r="AQ437" s="356"/>
      <c r="AR437" s="356"/>
      <c r="AS437" s="356"/>
      <c r="AT437" s="356"/>
      <c r="AU437" s="319"/>
      <c r="AV437" s="319"/>
      <c r="AW437" s="308"/>
      <c r="AX437" s="319"/>
      <c r="AY437" s="308"/>
      <c r="AZ437" s="308"/>
      <c r="BA437" s="308"/>
      <c r="BB437" s="319"/>
      <c r="BC437" s="319"/>
    </row>
    <row r="438" spans="1:55" s="280" customFormat="1" ht="21" hidden="1" customHeight="1" x14ac:dyDescent="0.25">
      <c r="A438" s="356" t="str">
        <f>A663</f>
        <v>b)</v>
      </c>
      <c r="B438" s="357" t="str">
        <f t="shared" ref="B438:AT438" si="253">B663</f>
        <v>Các xã còn lại</v>
      </c>
      <c r="C438" s="356">
        <f t="shared" si="253"/>
        <v>0</v>
      </c>
      <c r="D438" s="344">
        <f t="shared" si="253"/>
        <v>39500</v>
      </c>
      <c r="E438" s="344">
        <f t="shared" si="253"/>
        <v>39500</v>
      </c>
      <c r="F438" s="344">
        <f t="shared" si="253"/>
        <v>0</v>
      </c>
      <c r="G438" s="344">
        <f t="shared" si="253"/>
        <v>0</v>
      </c>
      <c r="H438" s="344">
        <f t="shared" si="253"/>
        <v>39500</v>
      </c>
      <c r="I438" s="344">
        <f t="shared" si="253"/>
        <v>39500</v>
      </c>
      <c r="J438" s="344">
        <f t="shared" si="253"/>
        <v>0</v>
      </c>
      <c r="K438" s="344">
        <f t="shared" si="253"/>
        <v>39500</v>
      </c>
      <c r="L438" s="344">
        <f t="shared" si="253"/>
        <v>39500</v>
      </c>
      <c r="M438" s="356"/>
      <c r="N438" s="344">
        <f t="shared" si="253"/>
        <v>0</v>
      </c>
      <c r="O438" s="344">
        <f t="shared" si="253"/>
        <v>0</v>
      </c>
      <c r="P438" s="344">
        <f t="shared" si="253"/>
        <v>0</v>
      </c>
      <c r="Q438" s="344">
        <f t="shared" si="253"/>
        <v>15000</v>
      </c>
      <c r="R438" s="344"/>
      <c r="S438" s="344"/>
      <c r="T438" s="344">
        <f t="shared" si="253"/>
        <v>0</v>
      </c>
      <c r="U438" s="344"/>
      <c r="V438" s="344"/>
      <c r="W438" s="344">
        <f t="shared" si="253"/>
        <v>15000</v>
      </c>
      <c r="X438" s="344"/>
      <c r="Y438" s="344"/>
      <c r="Z438" s="344">
        <f t="shared" si="253"/>
        <v>0</v>
      </c>
      <c r="AA438" s="344"/>
      <c r="AB438" s="344"/>
      <c r="AC438" s="344">
        <f t="shared" si="253"/>
        <v>9500</v>
      </c>
      <c r="AD438" s="344"/>
      <c r="AE438" s="344"/>
      <c r="AF438" s="344">
        <f t="shared" si="253"/>
        <v>0</v>
      </c>
      <c r="AG438" s="344"/>
      <c r="AH438" s="344"/>
      <c r="AI438" s="344">
        <f t="shared" si="253"/>
        <v>0</v>
      </c>
      <c r="AJ438" s="344"/>
      <c r="AK438" s="344"/>
      <c r="AL438" s="344">
        <f t="shared" si="253"/>
        <v>0</v>
      </c>
      <c r="AM438" s="344"/>
      <c r="AN438" s="344"/>
      <c r="AO438" s="356">
        <f t="shared" si="253"/>
        <v>0</v>
      </c>
      <c r="AP438" s="356">
        <f t="shared" si="253"/>
        <v>0</v>
      </c>
      <c r="AQ438" s="356">
        <f t="shared" si="253"/>
        <v>0</v>
      </c>
      <c r="AR438" s="356">
        <f t="shared" si="253"/>
        <v>0</v>
      </c>
      <c r="AS438" s="356">
        <f t="shared" si="253"/>
        <v>0</v>
      </c>
      <c r="AT438" s="356">
        <f t="shared" si="253"/>
        <v>0</v>
      </c>
      <c r="AU438" s="319"/>
      <c r="AV438" s="319"/>
      <c r="AW438" s="308"/>
      <c r="AX438" s="319"/>
      <c r="AY438" s="308"/>
      <c r="AZ438" s="308"/>
      <c r="BA438" s="308"/>
      <c r="BB438" s="319"/>
      <c r="BC438" s="319"/>
    </row>
    <row r="439" spans="1:55" s="280" customFormat="1" ht="36.75" hidden="1" customHeight="1" x14ac:dyDescent="0.25">
      <c r="A439" s="356" t="str">
        <f>A665</f>
        <v>III.3</v>
      </c>
      <c r="B439" s="357" t="str">
        <f t="shared" ref="B439:AL439" si="254">B665</f>
        <v>Xây dựng mới xã chưa có đường giao thông đến trung tâm xã</v>
      </c>
      <c r="C439" s="356">
        <f t="shared" si="254"/>
        <v>0</v>
      </c>
      <c r="D439" s="344">
        <f t="shared" si="254"/>
        <v>0</v>
      </c>
      <c r="E439" s="344">
        <f t="shared" si="254"/>
        <v>0</v>
      </c>
      <c r="F439" s="344">
        <f t="shared" si="254"/>
        <v>0</v>
      </c>
      <c r="G439" s="344">
        <f t="shared" si="254"/>
        <v>0</v>
      </c>
      <c r="H439" s="344">
        <f t="shared" si="254"/>
        <v>0</v>
      </c>
      <c r="I439" s="344">
        <f t="shared" si="254"/>
        <v>0</v>
      </c>
      <c r="J439" s="344">
        <f t="shared" si="254"/>
        <v>0</v>
      </c>
      <c r="K439" s="344">
        <f t="shared" si="254"/>
        <v>0</v>
      </c>
      <c r="L439" s="344">
        <f t="shared" si="254"/>
        <v>0</v>
      </c>
      <c r="M439" s="344">
        <f t="shared" si="254"/>
        <v>0</v>
      </c>
      <c r="N439" s="344">
        <f t="shared" si="254"/>
        <v>0</v>
      </c>
      <c r="O439" s="344">
        <f t="shared" si="254"/>
        <v>0</v>
      </c>
      <c r="P439" s="344">
        <f t="shared" si="254"/>
        <v>0</v>
      </c>
      <c r="Q439" s="344">
        <f t="shared" si="254"/>
        <v>0</v>
      </c>
      <c r="R439" s="344"/>
      <c r="S439" s="344"/>
      <c r="T439" s="344">
        <f t="shared" si="254"/>
        <v>0</v>
      </c>
      <c r="U439" s="344"/>
      <c r="V439" s="344"/>
      <c r="W439" s="344">
        <f t="shared" si="254"/>
        <v>0</v>
      </c>
      <c r="X439" s="344"/>
      <c r="Y439" s="344"/>
      <c r="Z439" s="344">
        <f t="shared" si="254"/>
        <v>0</v>
      </c>
      <c r="AA439" s="344"/>
      <c r="AB439" s="344"/>
      <c r="AC439" s="344">
        <f t="shared" si="254"/>
        <v>0</v>
      </c>
      <c r="AD439" s="344"/>
      <c r="AE439" s="344"/>
      <c r="AF439" s="344">
        <f t="shared" si="254"/>
        <v>0</v>
      </c>
      <c r="AG439" s="344"/>
      <c r="AH439" s="344"/>
      <c r="AI439" s="344">
        <f t="shared" si="254"/>
        <v>0</v>
      </c>
      <c r="AJ439" s="344"/>
      <c r="AK439" s="344"/>
      <c r="AL439" s="344">
        <f t="shared" si="254"/>
        <v>0</v>
      </c>
      <c r="AM439" s="344"/>
      <c r="AN439" s="344"/>
      <c r="AO439" s="356"/>
      <c r="AP439" s="356"/>
      <c r="AQ439" s="356"/>
      <c r="AR439" s="356"/>
      <c r="AS439" s="356"/>
      <c r="AT439" s="356"/>
      <c r="AU439" s="319"/>
      <c r="AV439" s="319"/>
      <c r="AW439" s="308"/>
      <c r="AX439" s="319"/>
      <c r="AY439" s="308"/>
      <c r="AZ439" s="308"/>
      <c r="BA439" s="308"/>
      <c r="BB439" s="319"/>
      <c r="BC439" s="319"/>
    </row>
    <row r="440" spans="1:55" s="280" customFormat="1" ht="37.5" hidden="1" customHeight="1" x14ac:dyDescent="0.25">
      <c r="A440" s="356" t="str">
        <f>A666</f>
        <v>III.4</v>
      </c>
      <c r="B440" s="357" t="str">
        <f t="shared" ref="B440:AL440" si="255">B666</f>
        <v>Xây dựng, cải tạo mạng lưới chợ vùng DTTS&amp;MN</v>
      </c>
      <c r="C440" s="356">
        <f t="shared" si="255"/>
        <v>0</v>
      </c>
      <c r="D440" s="344">
        <f t="shared" si="255"/>
        <v>0</v>
      </c>
      <c r="E440" s="344">
        <f t="shared" si="255"/>
        <v>0</v>
      </c>
      <c r="F440" s="344">
        <f t="shared" si="255"/>
        <v>0</v>
      </c>
      <c r="G440" s="344">
        <f t="shared" si="255"/>
        <v>0</v>
      </c>
      <c r="H440" s="344">
        <f t="shared" si="255"/>
        <v>0</v>
      </c>
      <c r="I440" s="344">
        <f t="shared" si="255"/>
        <v>0</v>
      </c>
      <c r="J440" s="344">
        <f t="shared" si="255"/>
        <v>0</v>
      </c>
      <c r="K440" s="344">
        <f t="shared" si="255"/>
        <v>0</v>
      </c>
      <c r="L440" s="344">
        <f t="shared" si="255"/>
        <v>0</v>
      </c>
      <c r="M440" s="344">
        <f t="shared" si="255"/>
        <v>0</v>
      </c>
      <c r="N440" s="344">
        <f t="shared" si="255"/>
        <v>0</v>
      </c>
      <c r="O440" s="344">
        <f t="shared" si="255"/>
        <v>0</v>
      </c>
      <c r="P440" s="344">
        <f t="shared" si="255"/>
        <v>0</v>
      </c>
      <c r="Q440" s="344">
        <f t="shared" si="255"/>
        <v>0</v>
      </c>
      <c r="R440" s="344"/>
      <c r="S440" s="344"/>
      <c r="T440" s="344">
        <f t="shared" si="255"/>
        <v>0</v>
      </c>
      <c r="U440" s="344"/>
      <c r="V440" s="344"/>
      <c r="W440" s="344">
        <f t="shared" si="255"/>
        <v>0</v>
      </c>
      <c r="X440" s="344"/>
      <c r="Y440" s="344"/>
      <c r="Z440" s="344">
        <f t="shared" si="255"/>
        <v>0</v>
      </c>
      <c r="AA440" s="344"/>
      <c r="AB440" s="344"/>
      <c r="AC440" s="344">
        <f t="shared" si="255"/>
        <v>0</v>
      </c>
      <c r="AD440" s="344"/>
      <c r="AE440" s="344"/>
      <c r="AF440" s="344">
        <f t="shared" si="255"/>
        <v>0</v>
      </c>
      <c r="AG440" s="344"/>
      <c r="AH440" s="344"/>
      <c r="AI440" s="344">
        <f t="shared" si="255"/>
        <v>0</v>
      </c>
      <c r="AJ440" s="344"/>
      <c r="AK440" s="344"/>
      <c r="AL440" s="344">
        <f t="shared" si="255"/>
        <v>0</v>
      </c>
      <c r="AM440" s="344"/>
      <c r="AN440" s="344"/>
      <c r="AO440" s="356"/>
      <c r="AP440" s="356"/>
      <c r="AQ440" s="356"/>
      <c r="AR440" s="356"/>
      <c r="AS440" s="356"/>
      <c r="AT440" s="356"/>
      <c r="AU440" s="319"/>
      <c r="AV440" s="319"/>
      <c r="AW440" s="308"/>
      <c r="AX440" s="319"/>
      <c r="AY440" s="308"/>
      <c r="AZ440" s="308"/>
      <c r="BA440" s="308"/>
      <c r="BB440" s="319"/>
      <c r="BC440" s="319"/>
    </row>
    <row r="441" spans="1:55" s="280" customFormat="1" ht="35.25" hidden="1" customHeight="1" x14ac:dyDescent="0.25">
      <c r="A441" s="356" t="str">
        <f>A667</f>
        <v>IV</v>
      </c>
      <c r="B441" s="357" t="str">
        <f t="shared" ref="B441:AL441" si="256">B667</f>
        <v>DỰ ÁN  5: Phát triển giáo dục đào tạo nâng cao chất lượng nguồn nhân lực</v>
      </c>
      <c r="C441" s="356">
        <f t="shared" si="256"/>
        <v>0</v>
      </c>
      <c r="D441" s="344">
        <f t="shared" si="256"/>
        <v>30650</v>
      </c>
      <c r="E441" s="344">
        <f t="shared" si="256"/>
        <v>30650</v>
      </c>
      <c r="F441" s="344">
        <f t="shared" si="256"/>
        <v>0</v>
      </c>
      <c r="G441" s="344">
        <f t="shared" si="256"/>
        <v>0</v>
      </c>
      <c r="H441" s="344">
        <f t="shared" si="256"/>
        <v>30650</v>
      </c>
      <c r="I441" s="344">
        <f t="shared" si="256"/>
        <v>30650</v>
      </c>
      <c r="J441" s="344">
        <f t="shared" si="256"/>
        <v>0</v>
      </c>
      <c r="K441" s="344">
        <f t="shared" si="256"/>
        <v>30650</v>
      </c>
      <c r="L441" s="344">
        <f t="shared" si="256"/>
        <v>30650</v>
      </c>
      <c r="M441" s="344">
        <f t="shared" si="256"/>
        <v>0</v>
      </c>
      <c r="N441" s="344">
        <f t="shared" si="256"/>
        <v>0</v>
      </c>
      <c r="O441" s="344">
        <f t="shared" si="256"/>
        <v>0</v>
      </c>
      <c r="P441" s="344">
        <f t="shared" si="256"/>
        <v>0</v>
      </c>
      <c r="Q441" s="344">
        <f t="shared" si="256"/>
        <v>18205</v>
      </c>
      <c r="R441" s="344"/>
      <c r="S441" s="344"/>
      <c r="T441" s="344">
        <f t="shared" si="256"/>
        <v>0</v>
      </c>
      <c r="U441" s="344"/>
      <c r="V441" s="344"/>
      <c r="W441" s="344">
        <f t="shared" si="256"/>
        <v>9320</v>
      </c>
      <c r="X441" s="344"/>
      <c r="Y441" s="344"/>
      <c r="Z441" s="344">
        <f t="shared" si="256"/>
        <v>0</v>
      </c>
      <c r="AA441" s="344"/>
      <c r="AB441" s="344"/>
      <c r="AC441" s="344">
        <f t="shared" si="256"/>
        <v>3125</v>
      </c>
      <c r="AD441" s="344"/>
      <c r="AE441" s="344"/>
      <c r="AF441" s="344">
        <f t="shared" si="256"/>
        <v>0</v>
      </c>
      <c r="AG441" s="344"/>
      <c r="AH441" s="344"/>
      <c r="AI441" s="344">
        <f t="shared" si="256"/>
        <v>0</v>
      </c>
      <c r="AJ441" s="344"/>
      <c r="AK441" s="344"/>
      <c r="AL441" s="344">
        <f t="shared" si="256"/>
        <v>0</v>
      </c>
      <c r="AM441" s="344"/>
      <c r="AN441" s="344"/>
      <c r="AO441" s="356"/>
      <c r="AP441" s="356"/>
      <c r="AQ441" s="356"/>
      <c r="AR441" s="356"/>
      <c r="AS441" s="356"/>
      <c r="AT441" s="356"/>
      <c r="AU441" s="319"/>
      <c r="AV441" s="319"/>
      <c r="AW441" s="308"/>
      <c r="AX441" s="319"/>
      <c r="AY441" s="308"/>
      <c r="AZ441" s="308"/>
      <c r="BA441" s="308"/>
      <c r="BB441" s="319"/>
      <c r="BC441" s="319"/>
    </row>
    <row r="442" spans="1:55" s="280" customFormat="1" ht="45" hidden="1" customHeight="1" x14ac:dyDescent="0.25">
      <c r="A442" s="356" t="str">
        <f>A669</f>
        <v>a)</v>
      </c>
      <c r="B442" s="357" t="str">
        <f t="shared" ref="B442:AL442" si="257">B669</f>
        <v xml:space="preserve">Các xã thực hiện theo Quyết định số 652/QĐ-TTg ngày 28/5/2022 </v>
      </c>
      <c r="C442" s="356">
        <f t="shared" si="257"/>
        <v>0</v>
      </c>
      <c r="D442" s="344">
        <f t="shared" si="257"/>
        <v>14400</v>
      </c>
      <c r="E442" s="344">
        <f t="shared" si="257"/>
        <v>14400</v>
      </c>
      <c r="F442" s="344">
        <f t="shared" si="257"/>
        <v>0</v>
      </c>
      <c r="G442" s="344">
        <f t="shared" si="257"/>
        <v>0</v>
      </c>
      <c r="H442" s="344">
        <f t="shared" si="257"/>
        <v>14400</v>
      </c>
      <c r="I442" s="344">
        <f t="shared" si="257"/>
        <v>14400</v>
      </c>
      <c r="J442" s="344">
        <f t="shared" si="257"/>
        <v>0</v>
      </c>
      <c r="K442" s="344">
        <f t="shared" si="257"/>
        <v>14400</v>
      </c>
      <c r="L442" s="344">
        <f t="shared" si="257"/>
        <v>14400</v>
      </c>
      <c r="M442" s="344">
        <f t="shared" si="257"/>
        <v>0</v>
      </c>
      <c r="N442" s="344">
        <f t="shared" si="257"/>
        <v>0</v>
      </c>
      <c r="O442" s="344">
        <f t="shared" si="257"/>
        <v>0</v>
      </c>
      <c r="P442" s="344">
        <f t="shared" si="257"/>
        <v>0</v>
      </c>
      <c r="Q442" s="344">
        <f t="shared" si="257"/>
        <v>10080</v>
      </c>
      <c r="R442" s="344"/>
      <c r="S442" s="344"/>
      <c r="T442" s="344">
        <f t="shared" si="257"/>
        <v>0</v>
      </c>
      <c r="U442" s="344"/>
      <c r="V442" s="344"/>
      <c r="W442" s="344">
        <f t="shared" si="257"/>
        <v>4320</v>
      </c>
      <c r="X442" s="344"/>
      <c r="Y442" s="344"/>
      <c r="Z442" s="344">
        <f t="shared" si="257"/>
        <v>0</v>
      </c>
      <c r="AA442" s="344"/>
      <c r="AB442" s="344"/>
      <c r="AC442" s="344">
        <f t="shared" si="257"/>
        <v>0</v>
      </c>
      <c r="AD442" s="344"/>
      <c r="AE442" s="344"/>
      <c r="AF442" s="344">
        <f t="shared" si="257"/>
        <v>0</v>
      </c>
      <c r="AG442" s="344"/>
      <c r="AH442" s="344"/>
      <c r="AI442" s="344">
        <f t="shared" si="257"/>
        <v>0</v>
      </c>
      <c r="AJ442" s="344"/>
      <c r="AK442" s="344"/>
      <c r="AL442" s="344">
        <f t="shared" si="257"/>
        <v>0</v>
      </c>
      <c r="AM442" s="344"/>
      <c r="AN442" s="344"/>
      <c r="AO442" s="356"/>
      <c r="AP442" s="356"/>
      <c r="AQ442" s="356"/>
      <c r="AR442" s="356"/>
      <c r="AS442" s="356"/>
      <c r="AT442" s="356"/>
      <c r="AU442" s="319"/>
      <c r="AV442" s="319"/>
      <c r="AW442" s="308"/>
      <c r="AX442" s="319"/>
      <c r="AY442" s="308"/>
      <c r="AZ442" s="308"/>
      <c r="BA442" s="308"/>
      <c r="BB442" s="319"/>
      <c r="BC442" s="319"/>
    </row>
    <row r="443" spans="1:55" s="280" customFormat="1" ht="26.25" hidden="1" customHeight="1" x14ac:dyDescent="0.25">
      <c r="A443" s="356"/>
      <c r="B443" s="357" t="str">
        <f>B670</f>
        <v>Xã Nà Hỳ</v>
      </c>
      <c r="C443" s="357">
        <f t="shared" ref="C443:AL443" si="258">C670</f>
        <v>0</v>
      </c>
      <c r="D443" s="344">
        <f t="shared" si="258"/>
        <v>14400</v>
      </c>
      <c r="E443" s="344">
        <f t="shared" si="258"/>
        <v>14400</v>
      </c>
      <c r="F443" s="344">
        <f t="shared" si="258"/>
        <v>0</v>
      </c>
      <c r="G443" s="344">
        <f t="shared" si="258"/>
        <v>0</v>
      </c>
      <c r="H443" s="344">
        <f t="shared" si="258"/>
        <v>14400</v>
      </c>
      <c r="I443" s="344">
        <f t="shared" si="258"/>
        <v>14400</v>
      </c>
      <c r="J443" s="344">
        <f t="shared" si="258"/>
        <v>0</v>
      </c>
      <c r="K443" s="344">
        <f t="shared" si="258"/>
        <v>14400</v>
      </c>
      <c r="L443" s="344">
        <f t="shared" si="258"/>
        <v>14400</v>
      </c>
      <c r="M443" s="344">
        <f t="shared" si="258"/>
        <v>0</v>
      </c>
      <c r="N443" s="344">
        <f t="shared" si="258"/>
        <v>0</v>
      </c>
      <c r="O443" s="344">
        <f t="shared" si="258"/>
        <v>0</v>
      </c>
      <c r="P443" s="344">
        <f t="shared" si="258"/>
        <v>0</v>
      </c>
      <c r="Q443" s="344">
        <f t="shared" si="258"/>
        <v>10080</v>
      </c>
      <c r="R443" s="344"/>
      <c r="S443" s="344"/>
      <c r="T443" s="344">
        <f t="shared" si="258"/>
        <v>0</v>
      </c>
      <c r="U443" s="344"/>
      <c r="V443" s="344"/>
      <c r="W443" s="344">
        <f t="shared" si="258"/>
        <v>4320</v>
      </c>
      <c r="X443" s="344"/>
      <c r="Y443" s="344"/>
      <c r="Z443" s="344">
        <f t="shared" si="258"/>
        <v>0</v>
      </c>
      <c r="AA443" s="344"/>
      <c r="AB443" s="344"/>
      <c r="AC443" s="344">
        <f t="shared" si="258"/>
        <v>0</v>
      </c>
      <c r="AD443" s="344"/>
      <c r="AE443" s="344"/>
      <c r="AF443" s="344">
        <f t="shared" si="258"/>
        <v>0</v>
      </c>
      <c r="AG443" s="344"/>
      <c r="AH443" s="344"/>
      <c r="AI443" s="344">
        <f t="shared" si="258"/>
        <v>0</v>
      </c>
      <c r="AJ443" s="344"/>
      <c r="AK443" s="344"/>
      <c r="AL443" s="344">
        <f t="shared" si="258"/>
        <v>0</v>
      </c>
      <c r="AM443" s="344"/>
      <c r="AN443" s="344"/>
      <c r="AO443" s="356"/>
      <c r="AP443" s="356"/>
      <c r="AQ443" s="356"/>
      <c r="AR443" s="356"/>
      <c r="AS443" s="356"/>
      <c r="AT443" s="356"/>
      <c r="AU443" s="319"/>
      <c r="AV443" s="319"/>
      <c r="AW443" s="308"/>
      <c r="AX443" s="319"/>
      <c r="AY443" s="308"/>
      <c r="AZ443" s="308"/>
      <c r="BA443" s="308"/>
      <c r="BB443" s="319"/>
      <c r="BC443" s="319"/>
    </row>
    <row r="444" spans="1:55" s="280" customFormat="1" ht="26.25" hidden="1" customHeight="1" x14ac:dyDescent="0.25">
      <c r="A444" s="356" t="str">
        <f>A672</f>
        <v>b)</v>
      </c>
      <c r="B444" s="357" t="str">
        <f t="shared" ref="B444:AL444" si="259">B672</f>
        <v>Các xã còn lại</v>
      </c>
      <c r="C444" s="356">
        <f t="shared" si="259"/>
        <v>0</v>
      </c>
      <c r="D444" s="344">
        <f t="shared" si="259"/>
        <v>16250</v>
      </c>
      <c r="E444" s="344">
        <f t="shared" si="259"/>
        <v>16250</v>
      </c>
      <c r="F444" s="344">
        <f t="shared" si="259"/>
        <v>0</v>
      </c>
      <c r="G444" s="344">
        <f t="shared" si="259"/>
        <v>0</v>
      </c>
      <c r="H444" s="344">
        <f t="shared" si="259"/>
        <v>16250</v>
      </c>
      <c r="I444" s="344">
        <f t="shared" si="259"/>
        <v>16250</v>
      </c>
      <c r="J444" s="344">
        <f t="shared" si="259"/>
        <v>0</v>
      </c>
      <c r="K444" s="344">
        <f t="shared" si="259"/>
        <v>16250</v>
      </c>
      <c r="L444" s="344">
        <f t="shared" si="259"/>
        <v>16250</v>
      </c>
      <c r="M444" s="344">
        <f t="shared" si="259"/>
        <v>0</v>
      </c>
      <c r="N444" s="344">
        <f t="shared" si="259"/>
        <v>0</v>
      </c>
      <c r="O444" s="344">
        <f t="shared" si="259"/>
        <v>0</v>
      </c>
      <c r="P444" s="344">
        <f t="shared" si="259"/>
        <v>0</v>
      </c>
      <c r="Q444" s="344">
        <f t="shared" si="259"/>
        <v>8125</v>
      </c>
      <c r="R444" s="344"/>
      <c r="S444" s="344"/>
      <c r="T444" s="344">
        <f t="shared" si="259"/>
        <v>0</v>
      </c>
      <c r="U444" s="344"/>
      <c r="V444" s="344"/>
      <c r="W444" s="344">
        <f t="shared" si="259"/>
        <v>5000</v>
      </c>
      <c r="X444" s="344"/>
      <c r="Y444" s="344"/>
      <c r="Z444" s="344">
        <f t="shared" si="259"/>
        <v>0</v>
      </c>
      <c r="AA444" s="344"/>
      <c r="AB444" s="344"/>
      <c r="AC444" s="344">
        <f t="shared" si="259"/>
        <v>3125</v>
      </c>
      <c r="AD444" s="344"/>
      <c r="AE444" s="344"/>
      <c r="AF444" s="344">
        <f t="shared" si="259"/>
        <v>0</v>
      </c>
      <c r="AG444" s="344"/>
      <c r="AH444" s="344"/>
      <c r="AI444" s="344">
        <f t="shared" si="259"/>
        <v>0</v>
      </c>
      <c r="AJ444" s="344"/>
      <c r="AK444" s="344"/>
      <c r="AL444" s="344">
        <f t="shared" si="259"/>
        <v>0</v>
      </c>
      <c r="AM444" s="344"/>
      <c r="AN444" s="344"/>
      <c r="AO444" s="356"/>
      <c r="AP444" s="356"/>
      <c r="AQ444" s="356"/>
      <c r="AR444" s="356"/>
      <c r="AS444" s="356"/>
      <c r="AT444" s="356"/>
      <c r="AU444" s="319"/>
      <c r="AV444" s="319"/>
      <c r="AW444" s="308"/>
      <c r="AX444" s="319"/>
      <c r="AY444" s="308"/>
      <c r="AZ444" s="308"/>
      <c r="BA444" s="308"/>
      <c r="BB444" s="319"/>
      <c r="BC444" s="319"/>
    </row>
    <row r="445" spans="1:55" s="280" customFormat="1" ht="53.25" hidden="1" customHeight="1" x14ac:dyDescent="0.25">
      <c r="A445" s="356" t="e">
        <f>#REF!</f>
        <v>#REF!</v>
      </c>
      <c r="B445" s="357" t="e">
        <f>#REF!</f>
        <v>#REF!</v>
      </c>
      <c r="C445" s="356" t="e">
        <f>#REF!</f>
        <v>#REF!</v>
      </c>
      <c r="D445" s="344" t="e">
        <f>#REF!</f>
        <v>#REF!</v>
      </c>
      <c r="E445" s="344" t="e">
        <f>#REF!</f>
        <v>#REF!</v>
      </c>
      <c r="F445" s="344" t="e">
        <f>#REF!</f>
        <v>#REF!</v>
      </c>
      <c r="G445" s="344" t="e">
        <f>#REF!</f>
        <v>#REF!</v>
      </c>
      <c r="H445" s="344" t="e">
        <f>#REF!</f>
        <v>#REF!</v>
      </c>
      <c r="I445" s="344" t="e">
        <f>#REF!</f>
        <v>#REF!</v>
      </c>
      <c r="J445" s="344" t="e">
        <f>#REF!</f>
        <v>#REF!</v>
      </c>
      <c r="K445" s="344" t="e">
        <f>#REF!</f>
        <v>#REF!</v>
      </c>
      <c r="L445" s="344" t="e">
        <f>#REF!</f>
        <v>#REF!</v>
      </c>
      <c r="M445" s="344" t="e">
        <f>#REF!</f>
        <v>#REF!</v>
      </c>
      <c r="N445" s="344" t="e">
        <f>#REF!</f>
        <v>#REF!</v>
      </c>
      <c r="O445" s="344" t="e">
        <f>#REF!</f>
        <v>#REF!</v>
      </c>
      <c r="P445" s="344" t="e">
        <f>#REF!</f>
        <v>#REF!</v>
      </c>
      <c r="Q445" s="344" t="e">
        <f>#REF!</f>
        <v>#REF!</v>
      </c>
      <c r="R445" s="344"/>
      <c r="S445" s="344"/>
      <c r="T445" s="344" t="e">
        <f>#REF!</f>
        <v>#REF!</v>
      </c>
      <c r="U445" s="344"/>
      <c r="V445" s="344"/>
      <c r="W445" s="344" t="e">
        <f>#REF!</f>
        <v>#REF!</v>
      </c>
      <c r="X445" s="344"/>
      <c r="Y445" s="344"/>
      <c r="Z445" s="344" t="e">
        <f>#REF!</f>
        <v>#REF!</v>
      </c>
      <c r="AA445" s="344"/>
      <c r="AB445" s="344"/>
      <c r="AC445" s="344" t="e">
        <f>#REF!</f>
        <v>#REF!</v>
      </c>
      <c r="AD445" s="344"/>
      <c r="AE445" s="344"/>
      <c r="AF445" s="344" t="e">
        <f>#REF!</f>
        <v>#REF!</v>
      </c>
      <c r="AG445" s="344"/>
      <c r="AH445" s="344"/>
      <c r="AI445" s="344" t="e">
        <f>#REF!</f>
        <v>#REF!</v>
      </c>
      <c r="AJ445" s="344"/>
      <c r="AK445" s="344"/>
      <c r="AL445" s="344" t="e">
        <f>#REF!</f>
        <v>#REF!</v>
      </c>
      <c r="AM445" s="344"/>
      <c r="AN445" s="344"/>
      <c r="AO445" s="356" t="e">
        <f>#REF!</f>
        <v>#REF!</v>
      </c>
      <c r="AP445" s="356" t="e">
        <f>#REF!</f>
        <v>#REF!</v>
      </c>
      <c r="AQ445" s="356" t="e">
        <f>#REF!</f>
        <v>#REF!</v>
      </c>
      <c r="AR445" s="356" t="e">
        <f>#REF!</f>
        <v>#REF!</v>
      </c>
      <c r="AS445" s="356" t="e">
        <f>#REF!</f>
        <v>#REF!</v>
      </c>
      <c r="AT445" s="356" t="e">
        <f>#REF!</f>
        <v>#REF!</v>
      </c>
      <c r="AU445" s="319"/>
      <c r="AV445" s="319"/>
      <c r="AW445" s="308"/>
      <c r="AX445" s="319"/>
      <c r="AY445" s="308"/>
      <c r="AZ445" s="308"/>
      <c r="BA445" s="308"/>
      <c r="BB445" s="319"/>
      <c r="BC445" s="319"/>
    </row>
    <row r="446" spans="1:55" s="279" customFormat="1" ht="41.25" hidden="1" customHeight="1" x14ac:dyDescent="0.25">
      <c r="A446" s="353" t="s">
        <v>931</v>
      </c>
      <c r="B446" s="317" t="e">
        <f>#REF!</f>
        <v>#REF!</v>
      </c>
      <c r="C446" s="317" t="e">
        <f>#REF!</f>
        <v>#REF!</v>
      </c>
      <c r="D446" s="350" t="e">
        <f>#REF!</f>
        <v>#REF!</v>
      </c>
      <c r="E446" s="350" t="e">
        <f>#REF!</f>
        <v>#REF!</v>
      </c>
      <c r="F446" s="350" t="e">
        <f>#REF!</f>
        <v>#REF!</v>
      </c>
      <c r="G446" s="350" t="e">
        <f>#REF!</f>
        <v>#REF!</v>
      </c>
      <c r="H446" s="350" t="e">
        <f>#REF!</f>
        <v>#REF!</v>
      </c>
      <c r="I446" s="350" t="e">
        <f>#REF!</f>
        <v>#REF!</v>
      </c>
      <c r="J446" s="350" t="e">
        <f>#REF!</f>
        <v>#REF!</v>
      </c>
      <c r="K446" s="350" t="e">
        <f>#REF!</f>
        <v>#REF!</v>
      </c>
      <c r="L446" s="350" t="e">
        <f>#REF!</f>
        <v>#REF!</v>
      </c>
      <c r="M446" s="350" t="e">
        <f>#REF!</f>
        <v>#REF!</v>
      </c>
      <c r="N446" s="350" t="e">
        <f>#REF!</f>
        <v>#REF!</v>
      </c>
      <c r="O446" s="350" t="e">
        <f>#REF!</f>
        <v>#REF!</v>
      </c>
      <c r="P446" s="350" t="e">
        <f>#REF!</f>
        <v>#REF!</v>
      </c>
      <c r="Q446" s="350" t="e">
        <f>#REF!</f>
        <v>#REF!</v>
      </c>
      <c r="R446" s="350"/>
      <c r="S446" s="350"/>
      <c r="T446" s="350" t="e">
        <f>#REF!</f>
        <v>#REF!</v>
      </c>
      <c r="U446" s="350"/>
      <c r="V446" s="350"/>
      <c r="W446" s="350" t="e">
        <f>#REF!</f>
        <v>#REF!</v>
      </c>
      <c r="X446" s="350"/>
      <c r="Y446" s="350"/>
      <c r="Z446" s="350" t="e">
        <f>#REF!</f>
        <v>#REF!</v>
      </c>
      <c r="AA446" s="350"/>
      <c r="AB446" s="350"/>
      <c r="AC446" s="350" t="e">
        <f>#REF!</f>
        <v>#REF!</v>
      </c>
      <c r="AD446" s="350"/>
      <c r="AE446" s="350"/>
      <c r="AF446" s="350" t="e">
        <f>#REF!</f>
        <v>#REF!</v>
      </c>
      <c r="AG446" s="350"/>
      <c r="AH446" s="350"/>
      <c r="AI446" s="350" t="e">
        <f>#REF!</f>
        <v>#REF!</v>
      </c>
      <c r="AJ446" s="350"/>
      <c r="AK446" s="350"/>
      <c r="AL446" s="350" t="e">
        <f>#REF!</f>
        <v>#REF!</v>
      </c>
      <c r="AM446" s="350"/>
      <c r="AN446" s="350"/>
      <c r="AO446" s="350" t="e">
        <f>#REF!</f>
        <v>#REF!</v>
      </c>
      <c r="AP446" s="350" t="e">
        <f>#REF!</f>
        <v>#REF!</v>
      </c>
      <c r="AQ446" s="350" t="e">
        <f>#REF!</f>
        <v>#REF!</v>
      </c>
      <c r="AR446" s="350" t="e">
        <f>#REF!</f>
        <v>#REF!</v>
      </c>
      <c r="AS446" s="350" t="e">
        <f>#REF!</f>
        <v>#REF!</v>
      </c>
      <c r="AT446" s="350" t="e">
        <f>#REF!</f>
        <v>#REF!</v>
      </c>
      <c r="AU446" s="349"/>
      <c r="AV446" s="349"/>
      <c r="AW446" s="322"/>
      <c r="AX446" s="349"/>
      <c r="AY446" s="322"/>
      <c r="AZ446" s="351"/>
      <c r="BA446" s="322"/>
      <c r="BB446" s="349"/>
      <c r="BC446" s="349"/>
    </row>
    <row r="447" spans="1:55" s="279" customFormat="1" ht="41.25" hidden="1" customHeight="1" x14ac:dyDescent="0.25">
      <c r="A447" s="356" t="s">
        <v>79</v>
      </c>
      <c r="B447" s="319" t="s">
        <v>824</v>
      </c>
      <c r="C447" s="317"/>
      <c r="D447" s="350" t="e">
        <f>D450+D452</f>
        <v>#REF!</v>
      </c>
      <c r="E447" s="350" t="e">
        <f t="shared" ref="E447:M447" si="260">E450+E452</f>
        <v>#REF!</v>
      </c>
      <c r="F447" s="350" t="e">
        <f t="shared" si="260"/>
        <v>#REF!</v>
      </c>
      <c r="G447" s="350" t="e">
        <f t="shared" si="260"/>
        <v>#REF!</v>
      </c>
      <c r="H447" s="350" t="e">
        <f t="shared" si="260"/>
        <v>#REF!</v>
      </c>
      <c r="I447" s="350" t="e">
        <f t="shared" si="260"/>
        <v>#REF!</v>
      </c>
      <c r="J447" s="350" t="e">
        <f t="shared" si="260"/>
        <v>#REF!</v>
      </c>
      <c r="K447" s="350" t="e">
        <f t="shared" si="260"/>
        <v>#REF!</v>
      </c>
      <c r="L447" s="350" t="e">
        <f t="shared" si="260"/>
        <v>#REF!</v>
      </c>
      <c r="M447" s="350" t="e">
        <f t="shared" si="260"/>
        <v>#REF!</v>
      </c>
      <c r="N447" s="350" t="e">
        <f>N450+N452</f>
        <v>#REF!</v>
      </c>
      <c r="O447" s="350" t="e">
        <f t="shared" ref="O447:AF447" si="261">O450+O452</f>
        <v>#REF!</v>
      </c>
      <c r="P447" s="350" t="e">
        <f t="shared" si="261"/>
        <v>#REF!</v>
      </c>
      <c r="Q447" s="350" t="e">
        <f t="shared" si="261"/>
        <v>#REF!</v>
      </c>
      <c r="R447" s="350"/>
      <c r="S447" s="350"/>
      <c r="T447" s="350" t="e">
        <f t="shared" si="261"/>
        <v>#REF!</v>
      </c>
      <c r="U447" s="350"/>
      <c r="V447" s="350"/>
      <c r="W447" s="350" t="e">
        <f t="shared" si="261"/>
        <v>#REF!</v>
      </c>
      <c r="X447" s="350"/>
      <c r="Y447" s="350"/>
      <c r="Z447" s="350" t="e">
        <f t="shared" si="261"/>
        <v>#REF!</v>
      </c>
      <c r="AA447" s="350"/>
      <c r="AB447" s="350"/>
      <c r="AC447" s="350" t="e">
        <f t="shared" si="261"/>
        <v>#REF!</v>
      </c>
      <c r="AD447" s="350"/>
      <c r="AE447" s="350"/>
      <c r="AF447" s="350" t="e">
        <f t="shared" si="261"/>
        <v>#REF!</v>
      </c>
      <c r="AG447" s="350"/>
      <c r="AH447" s="350"/>
      <c r="AI447" s="350"/>
      <c r="AJ447" s="350"/>
      <c r="AK447" s="350"/>
      <c r="AL447" s="350"/>
      <c r="AM447" s="350"/>
      <c r="AN447" s="350"/>
      <c r="AO447" s="350"/>
      <c r="AP447" s="350"/>
      <c r="AQ447" s="350"/>
      <c r="AR447" s="350"/>
      <c r="AS447" s="350"/>
      <c r="AT447" s="350"/>
      <c r="AU447" s="349"/>
      <c r="AV447" s="349"/>
      <c r="AW447" s="322"/>
      <c r="AX447" s="349"/>
      <c r="AY447" s="322"/>
      <c r="AZ447" s="351"/>
      <c r="BA447" s="322"/>
      <c r="BB447" s="349"/>
      <c r="BC447" s="349"/>
    </row>
    <row r="448" spans="1:55" s="280" customFormat="1" ht="41.25" hidden="1" customHeight="1" x14ac:dyDescent="0.25">
      <c r="A448" s="356" t="s">
        <v>93</v>
      </c>
      <c r="B448" s="302" t="s">
        <v>825</v>
      </c>
      <c r="C448" s="302"/>
      <c r="D448" s="344" t="e">
        <f>D454</f>
        <v>#REF!</v>
      </c>
      <c r="E448" s="344" t="e">
        <f t="shared" ref="E448:M448" si="262">E454</f>
        <v>#REF!</v>
      </c>
      <c r="F448" s="344" t="e">
        <f t="shared" si="262"/>
        <v>#REF!</v>
      </c>
      <c r="G448" s="344" t="e">
        <f t="shared" si="262"/>
        <v>#REF!</v>
      </c>
      <c r="H448" s="344" t="e">
        <f t="shared" si="262"/>
        <v>#REF!</v>
      </c>
      <c r="I448" s="344" t="e">
        <f t="shared" si="262"/>
        <v>#REF!</v>
      </c>
      <c r="J448" s="344" t="e">
        <f t="shared" si="262"/>
        <v>#REF!</v>
      </c>
      <c r="K448" s="344" t="e">
        <f t="shared" si="262"/>
        <v>#REF!</v>
      </c>
      <c r="L448" s="344" t="e">
        <f t="shared" si="262"/>
        <v>#REF!</v>
      </c>
      <c r="M448" s="344" t="e">
        <f t="shared" si="262"/>
        <v>#REF!</v>
      </c>
      <c r="N448" s="344" t="e">
        <f>N454</f>
        <v>#REF!</v>
      </c>
      <c r="O448" s="344" t="e">
        <f t="shared" ref="O448:AT448" si="263">O454</f>
        <v>#REF!</v>
      </c>
      <c r="P448" s="344" t="e">
        <f t="shared" si="263"/>
        <v>#REF!</v>
      </c>
      <c r="Q448" s="344" t="e">
        <f t="shared" si="263"/>
        <v>#REF!</v>
      </c>
      <c r="R448" s="344"/>
      <c r="S448" s="344"/>
      <c r="T448" s="344" t="e">
        <f t="shared" si="263"/>
        <v>#REF!</v>
      </c>
      <c r="U448" s="344"/>
      <c r="V448" s="344"/>
      <c r="W448" s="344" t="e">
        <f t="shared" si="263"/>
        <v>#REF!</v>
      </c>
      <c r="X448" s="344"/>
      <c r="Y448" s="344"/>
      <c r="Z448" s="344" t="e">
        <f t="shared" si="263"/>
        <v>#REF!</v>
      </c>
      <c r="AA448" s="344"/>
      <c r="AB448" s="344"/>
      <c r="AC448" s="344" t="e">
        <f t="shared" si="263"/>
        <v>#REF!</v>
      </c>
      <c r="AD448" s="344"/>
      <c r="AE448" s="344"/>
      <c r="AF448" s="344" t="e">
        <f t="shared" si="263"/>
        <v>#REF!</v>
      </c>
      <c r="AG448" s="344"/>
      <c r="AH448" s="344"/>
      <c r="AI448" s="344" t="e">
        <f t="shared" si="263"/>
        <v>#REF!</v>
      </c>
      <c r="AJ448" s="344"/>
      <c r="AK448" s="344"/>
      <c r="AL448" s="344" t="e">
        <f t="shared" si="263"/>
        <v>#REF!</v>
      </c>
      <c r="AM448" s="344"/>
      <c r="AN448" s="344"/>
      <c r="AO448" s="344">
        <f t="shared" si="263"/>
        <v>0</v>
      </c>
      <c r="AP448" s="344">
        <f t="shared" si="263"/>
        <v>0</v>
      </c>
      <c r="AQ448" s="344">
        <f t="shared" si="263"/>
        <v>0</v>
      </c>
      <c r="AR448" s="344">
        <f t="shared" si="263"/>
        <v>0</v>
      </c>
      <c r="AS448" s="344">
        <f t="shared" si="263"/>
        <v>0</v>
      </c>
      <c r="AT448" s="344">
        <f t="shared" si="263"/>
        <v>0</v>
      </c>
      <c r="AU448" s="319"/>
      <c r="AV448" s="319"/>
      <c r="AW448" s="308"/>
      <c r="AX448" s="319"/>
      <c r="AY448" s="308"/>
      <c r="AZ448" s="342"/>
      <c r="BA448" s="308"/>
      <c r="BB448" s="319"/>
      <c r="BC448" s="319"/>
    </row>
    <row r="449" spans="1:55" s="279" customFormat="1" ht="56.25" hidden="1" customHeight="1" x14ac:dyDescent="0.25">
      <c r="A449" s="353" t="e">
        <f>#REF!</f>
        <v>#REF!</v>
      </c>
      <c r="B449" s="355" t="e">
        <f>#REF!</f>
        <v>#REF!</v>
      </c>
      <c r="C449" s="353" t="e">
        <f>#REF!</f>
        <v>#REF!</v>
      </c>
      <c r="D449" s="353" t="e">
        <f>#REF!</f>
        <v>#REF!</v>
      </c>
      <c r="E449" s="353" t="e">
        <f>#REF!</f>
        <v>#REF!</v>
      </c>
      <c r="F449" s="353" t="e">
        <f>#REF!</f>
        <v>#REF!</v>
      </c>
      <c r="G449" s="353" t="e">
        <f>#REF!</f>
        <v>#REF!</v>
      </c>
      <c r="H449" s="353" t="e">
        <f>#REF!</f>
        <v>#REF!</v>
      </c>
      <c r="I449" s="353" t="e">
        <f>#REF!</f>
        <v>#REF!</v>
      </c>
      <c r="J449" s="353" t="e">
        <f>#REF!</f>
        <v>#REF!</v>
      </c>
      <c r="K449" s="353" t="e">
        <f>#REF!</f>
        <v>#REF!</v>
      </c>
      <c r="L449" s="353" t="e">
        <f>#REF!</f>
        <v>#REF!</v>
      </c>
      <c r="M449" s="353" t="e">
        <f>#REF!</f>
        <v>#REF!</v>
      </c>
      <c r="N449" s="353" t="e">
        <f>#REF!</f>
        <v>#REF!</v>
      </c>
      <c r="O449" s="353" t="e">
        <f>#REF!</f>
        <v>#REF!</v>
      </c>
      <c r="P449" s="353" t="e">
        <f>#REF!</f>
        <v>#REF!</v>
      </c>
      <c r="Q449" s="353" t="e">
        <f>#REF!</f>
        <v>#REF!</v>
      </c>
      <c r="R449" s="353"/>
      <c r="S449" s="353"/>
      <c r="T449" s="353" t="e">
        <f>#REF!</f>
        <v>#REF!</v>
      </c>
      <c r="U449" s="353"/>
      <c r="V449" s="353"/>
      <c r="W449" s="353" t="e">
        <f>#REF!</f>
        <v>#REF!</v>
      </c>
      <c r="X449" s="353"/>
      <c r="Y449" s="353"/>
      <c r="Z449" s="353" t="e">
        <f>#REF!</f>
        <v>#REF!</v>
      </c>
      <c r="AA449" s="353"/>
      <c r="AB449" s="353"/>
      <c r="AC449" s="353" t="e">
        <f>#REF!</f>
        <v>#REF!</v>
      </c>
      <c r="AD449" s="353"/>
      <c r="AE449" s="353"/>
      <c r="AF449" s="353" t="e">
        <f>#REF!</f>
        <v>#REF!</v>
      </c>
      <c r="AG449" s="353"/>
      <c r="AH449" s="353"/>
      <c r="AI449" s="353" t="e">
        <f>#REF!</f>
        <v>#REF!</v>
      </c>
      <c r="AJ449" s="353"/>
      <c r="AK449" s="353"/>
      <c r="AL449" s="353" t="e">
        <f>#REF!</f>
        <v>#REF!</v>
      </c>
      <c r="AM449" s="353"/>
      <c r="AN449" s="353"/>
      <c r="AO449" s="353" t="e">
        <f>#REF!</f>
        <v>#REF!</v>
      </c>
      <c r="AP449" s="353" t="e">
        <f>#REF!</f>
        <v>#REF!</v>
      </c>
      <c r="AQ449" s="353" t="e">
        <f>#REF!</f>
        <v>#REF!</v>
      </c>
      <c r="AR449" s="353" t="e">
        <f>#REF!</f>
        <v>#REF!</v>
      </c>
      <c r="AS449" s="353" t="e">
        <f>#REF!</f>
        <v>#REF!</v>
      </c>
      <c r="AT449" s="353" t="e">
        <f>#REF!</f>
        <v>#REF!</v>
      </c>
      <c r="AU449" s="349"/>
      <c r="AV449" s="349"/>
      <c r="AW449" s="322"/>
      <c r="AX449" s="349"/>
      <c r="AY449" s="322"/>
      <c r="AZ449" s="351"/>
      <c r="BA449" s="322"/>
      <c r="BB449" s="349"/>
      <c r="BC449" s="349"/>
    </row>
    <row r="450" spans="1:55" s="279" customFormat="1" ht="41.25" hidden="1" customHeight="1" x14ac:dyDescent="0.25">
      <c r="A450" s="353" t="e">
        <f>#REF!</f>
        <v>#REF!</v>
      </c>
      <c r="B450" s="357" t="e">
        <f>#REF!</f>
        <v>#REF!</v>
      </c>
      <c r="C450" s="353" t="e">
        <f>#REF!</f>
        <v>#REF!</v>
      </c>
      <c r="D450" s="353" t="e">
        <f>#REF!</f>
        <v>#REF!</v>
      </c>
      <c r="E450" s="353" t="e">
        <f>#REF!</f>
        <v>#REF!</v>
      </c>
      <c r="F450" s="353" t="e">
        <f>#REF!</f>
        <v>#REF!</v>
      </c>
      <c r="G450" s="353" t="e">
        <f>#REF!</f>
        <v>#REF!</v>
      </c>
      <c r="H450" s="353" t="e">
        <f>#REF!</f>
        <v>#REF!</v>
      </c>
      <c r="I450" s="353" t="e">
        <f>#REF!</f>
        <v>#REF!</v>
      </c>
      <c r="J450" s="353" t="e">
        <f>#REF!</f>
        <v>#REF!</v>
      </c>
      <c r="K450" s="353" t="e">
        <f>#REF!</f>
        <v>#REF!</v>
      </c>
      <c r="L450" s="353" t="e">
        <f>#REF!</f>
        <v>#REF!</v>
      </c>
      <c r="M450" s="353" t="e">
        <f>#REF!</f>
        <v>#REF!</v>
      </c>
      <c r="N450" s="353" t="e">
        <f>#REF!</f>
        <v>#REF!</v>
      </c>
      <c r="O450" s="353" t="e">
        <f>#REF!</f>
        <v>#REF!</v>
      </c>
      <c r="P450" s="353" t="e">
        <f>#REF!</f>
        <v>#REF!</v>
      </c>
      <c r="Q450" s="353" t="e">
        <f>#REF!</f>
        <v>#REF!</v>
      </c>
      <c r="R450" s="353"/>
      <c r="S450" s="353"/>
      <c r="T450" s="353" t="e">
        <f>#REF!</f>
        <v>#REF!</v>
      </c>
      <c r="U450" s="353"/>
      <c r="V450" s="353"/>
      <c r="W450" s="353" t="e">
        <f>#REF!</f>
        <v>#REF!</v>
      </c>
      <c r="X450" s="353"/>
      <c r="Y450" s="353"/>
      <c r="Z450" s="353" t="e">
        <f>#REF!</f>
        <v>#REF!</v>
      </c>
      <c r="AA450" s="353"/>
      <c r="AB450" s="353"/>
      <c r="AC450" s="353" t="e">
        <f>#REF!</f>
        <v>#REF!</v>
      </c>
      <c r="AD450" s="353"/>
      <c r="AE450" s="353"/>
      <c r="AF450" s="353" t="e">
        <f>#REF!</f>
        <v>#REF!</v>
      </c>
      <c r="AG450" s="353"/>
      <c r="AH450" s="353"/>
      <c r="AI450" s="353" t="e">
        <f>#REF!</f>
        <v>#REF!</v>
      </c>
      <c r="AJ450" s="353"/>
      <c r="AK450" s="353"/>
      <c r="AL450" s="353" t="e">
        <f>#REF!</f>
        <v>#REF!</v>
      </c>
      <c r="AM450" s="353"/>
      <c r="AN450" s="353"/>
      <c r="AO450" s="353" t="e">
        <f>#REF!</f>
        <v>#REF!</v>
      </c>
      <c r="AP450" s="353" t="e">
        <f>#REF!</f>
        <v>#REF!</v>
      </c>
      <c r="AQ450" s="353" t="e">
        <f>#REF!</f>
        <v>#REF!</v>
      </c>
      <c r="AR450" s="353" t="e">
        <f>#REF!</f>
        <v>#REF!</v>
      </c>
      <c r="AS450" s="353" t="e">
        <f>#REF!</f>
        <v>#REF!</v>
      </c>
      <c r="AT450" s="353" t="e">
        <f>#REF!</f>
        <v>#REF!</v>
      </c>
      <c r="AU450" s="349"/>
      <c r="AV450" s="349"/>
      <c r="AW450" s="322"/>
      <c r="AX450" s="349"/>
      <c r="AY450" s="322"/>
      <c r="AZ450" s="351"/>
      <c r="BA450" s="322"/>
      <c r="BB450" s="349"/>
      <c r="BC450" s="349"/>
    </row>
    <row r="451" spans="1:55" s="279" customFormat="1" ht="83.25" hidden="1" customHeight="1" x14ac:dyDescent="0.25">
      <c r="A451" s="353" t="e">
        <f>#REF!</f>
        <v>#REF!</v>
      </c>
      <c r="B451" s="355" t="e">
        <f>#REF!</f>
        <v>#REF!</v>
      </c>
      <c r="C451" s="353" t="e">
        <f>#REF!</f>
        <v>#REF!</v>
      </c>
      <c r="D451" s="353" t="e">
        <f>#REF!</f>
        <v>#REF!</v>
      </c>
      <c r="E451" s="353" t="e">
        <f>#REF!</f>
        <v>#REF!</v>
      </c>
      <c r="F451" s="353" t="e">
        <f>#REF!</f>
        <v>#REF!</v>
      </c>
      <c r="G451" s="353" t="e">
        <f>#REF!</f>
        <v>#REF!</v>
      </c>
      <c r="H451" s="353" t="e">
        <f>#REF!</f>
        <v>#REF!</v>
      </c>
      <c r="I451" s="353" t="e">
        <f>#REF!</f>
        <v>#REF!</v>
      </c>
      <c r="J451" s="353" t="e">
        <f>#REF!</f>
        <v>#REF!</v>
      </c>
      <c r="K451" s="353" t="e">
        <f>#REF!</f>
        <v>#REF!</v>
      </c>
      <c r="L451" s="353" t="e">
        <f>#REF!</f>
        <v>#REF!</v>
      </c>
      <c r="M451" s="353" t="e">
        <f>#REF!</f>
        <v>#REF!</v>
      </c>
      <c r="N451" s="353" t="e">
        <f>#REF!</f>
        <v>#REF!</v>
      </c>
      <c r="O451" s="353" t="e">
        <f>#REF!</f>
        <v>#REF!</v>
      </c>
      <c r="P451" s="353" t="e">
        <f>#REF!</f>
        <v>#REF!</v>
      </c>
      <c r="Q451" s="353" t="e">
        <f>#REF!</f>
        <v>#REF!</v>
      </c>
      <c r="R451" s="353"/>
      <c r="S451" s="353"/>
      <c r="T451" s="353" t="e">
        <f>#REF!</f>
        <v>#REF!</v>
      </c>
      <c r="U451" s="353"/>
      <c r="V451" s="353"/>
      <c r="W451" s="353" t="e">
        <f>#REF!</f>
        <v>#REF!</v>
      </c>
      <c r="X451" s="353"/>
      <c r="Y451" s="353"/>
      <c r="Z451" s="353" t="e">
        <f>#REF!</f>
        <v>#REF!</v>
      </c>
      <c r="AA451" s="353"/>
      <c r="AB451" s="353"/>
      <c r="AC451" s="353" t="e">
        <f>#REF!</f>
        <v>#REF!</v>
      </c>
      <c r="AD451" s="353"/>
      <c r="AE451" s="353"/>
      <c r="AF451" s="353" t="e">
        <f>#REF!</f>
        <v>#REF!</v>
      </c>
      <c r="AG451" s="353"/>
      <c r="AH451" s="353"/>
      <c r="AI451" s="353" t="e">
        <f>#REF!</f>
        <v>#REF!</v>
      </c>
      <c r="AJ451" s="353"/>
      <c r="AK451" s="353"/>
      <c r="AL451" s="353" t="e">
        <f>#REF!</f>
        <v>#REF!</v>
      </c>
      <c r="AM451" s="353"/>
      <c r="AN451" s="353"/>
      <c r="AO451" s="350"/>
      <c r="AP451" s="350"/>
      <c r="AQ451" s="350"/>
      <c r="AR451" s="350"/>
      <c r="AS451" s="350"/>
      <c r="AT451" s="350"/>
      <c r="AU451" s="349"/>
      <c r="AV451" s="349"/>
      <c r="AW451" s="322"/>
      <c r="AX451" s="349"/>
      <c r="AY451" s="322"/>
      <c r="AZ451" s="351"/>
      <c r="BA451" s="322"/>
      <c r="BB451" s="349"/>
      <c r="BC451" s="349"/>
    </row>
    <row r="452" spans="1:55" s="279" customFormat="1" ht="41.25" hidden="1" customHeight="1" x14ac:dyDescent="0.25">
      <c r="A452" s="353" t="e">
        <f>#REF!</f>
        <v>#REF!</v>
      </c>
      <c r="B452" s="355" t="e">
        <f>#REF!</f>
        <v>#REF!</v>
      </c>
      <c r="C452" s="353" t="e">
        <f>#REF!</f>
        <v>#REF!</v>
      </c>
      <c r="D452" s="353" t="e">
        <f>#REF!</f>
        <v>#REF!</v>
      </c>
      <c r="E452" s="353" t="e">
        <f>#REF!</f>
        <v>#REF!</v>
      </c>
      <c r="F452" s="353" t="e">
        <f>#REF!</f>
        <v>#REF!</v>
      </c>
      <c r="G452" s="353" t="e">
        <f>#REF!</f>
        <v>#REF!</v>
      </c>
      <c r="H452" s="353" t="e">
        <f>#REF!</f>
        <v>#REF!</v>
      </c>
      <c r="I452" s="353" t="e">
        <f>#REF!</f>
        <v>#REF!</v>
      </c>
      <c r="J452" s="353" t="e">
        <f>#REF!</f>
        <v>#REF!</v>
      </c>
      <c r="K452" s="353" t="e">
        <f>#REF!</f>
        <v>#REF!</v>
      </c>
      <c r="L452" s="353" t="e">
        <f>#REF!</f>
        <v>#REF!</v>
      </c>
      <c r="M452" s="353" t="e">
        <f>#REF!</f>
        <v>#REF!</v>
      </c>
      <c r="N452" s="353" t="e">
        <f>#REF!</f>
        <v>#REF!</v>
      </c>
      <c r="O452" s="353" t="e">
        <f>#REF!</f>
        <v>#REF!</v>
      </c>
      <c r="P452" s="353" t="e">
        <f>#REF!</f>
        <v>#REF!</v>
      </c>
      <c r="Q452" s="353" t="e">
        <f>#REF!</f>
        <v>#REF!</v>
      </c>
      <c r="R452" s="353"/>
      <c r="S452" s="353"/>
      <c r="T452" s="353" t="e">
        <f>#REF!</f>
        <v>#REF!</v>
      </c>
      <c r="U452" s="353"/>
      <c r="V452" s="353"/>
      <c r="W452" s="353" t="e">
        <f>#REF!</f>
        <v>#REF!</v>
      </c>
      <c r="X452" s="353"/>
      <c r="Y452" s="353"/>
      <c r="Z452" s="353" t="e">
        <f>#REF!</f>
        <v>#REF!</v>
      </c>
      <c r="AA452" s="353"/>
      <c r="AB452" s="353"/>
      <c r="AC452" s="353" t="e">
        <f>#REF!</f>
        <v>#REF!</v>
      </c>
      <c r="AD452" s="353"/>
      <c r="AE452" s="353"/>
      <c r="AF452" s="353" t="e">
        <f>#REF!</f>
        <v>#REF!</v>
      </c>
      <c r="AG452" s="353"/>
      <c r="AH452" s="353"/>
      <c r="AI452" s="353" t="e">
        <f>#REF!</f>
        <v>#REF!</v>
      </c>
      <c r="AJ452" s="353"/>
      <c r="AK452" s="353"/>
      <c r="AL452" s="353" t="e">
        <f>#REF!</f>
        <v>#REF!</v>
      </c>
      <c r="AM452" s="353"/>
      <c r="AN452" s="353"/>
      <c r="AO452" s="353" t="e">
        <f>#REF!</f>
        <v>#REF!</v>
      </c>
      <c r="AP452" s="353" t="e">
        <f>#REF!</f>
        <v>#REF!</v>
      </c>
      <c r="AQ452" s="353" t="e">
        <f>#REF!</f>
        <v>#REF!</v>
      </c>
      <c r="AR452" s="353" t="e">
        <f>#REF!</f>
        <v>#REF!</v>
      </c>
      <c r="AS452" s="353" t="e">
        <f>#REF!</f>
        <v>#REF!</v>
      </c>
      <c r="AT452" s="353" t="e">
        <f>#REF!</f>
        <v>#REF!</v>
      </c>
      <c r="AU452" s="353" t="e">
        <f>#REF!</f>
        <v>#REF!</v>
      </c>
      <c r="AV452" s="353"/>
      <c r="AW452" s="322"/>
      <c r="AX452" s="349"/>
      <c r="AY452" s="322"/>
      <c r="AZ452" s="351"/>
      <c r="BA452" s="322"/>
      <c r="BB452" s="349"/>
      <c r="BC452" s="349"/>
    </row>
    <row r="453" spans="1:55" s="279" customFormat="1" ht="41.25" hidden="1" customHeight="1" x14ac:dyDescent="0.25">
      <c r="A453" s="356" t="e">
        <f>#REF!</f>
        <v>#REF!</v>
      </c>
      <c r="B453" s="357" t="e">
        <f>#REF!</f>
        <v>#REF!</v>
      </c>
      <c r="C453" s="356" t="e">
        <f>#REF!</f>
        <v>#REF!</v>
      </c>
      <c r="D453" s="356" t="e">
        <f>#REF!</f>
        <v>#REF!</v>
      </c>
      <c r="E453" s="356" t="e">
        <f>#REF!</f>
        <v>#REF!</v>
      </c>
      <c r="F453" s="356" t="e">
        <f>#REF!</f>
        <v>#REF!</v>
      </c>
      <c r="G453" s="356" t="e">
        <f>#REF!</f>
        <v>#REF!</v>
      </c>
      <c r="H453" s="356" t="e">
        <f>#REF!</f>
        <v>#REF!</v>
      </c>
      <c r="I453" s="356" t="e">
        <f>#REF!</f>
        <v>#REF!</v>
      </c>
      <c r="J453" s="356" t="e">
        <f>#REF!</f>
        <v>#REF!</v>
      </c>
      <c r="K453" s="356" t="e">
        <f>#REF!</f>
        <v>#REF!</v>
      </c>
      <c r="L453" s="356" t="e">
        <f>#REF!</f>
        <v>#REF!</v>
      </c>
      <c r="M453" s="356" t="e">
        <f>#REF!</f>
        <v>#REF!</v>
      </c>
      <c r="N453" s="356" t="e">
        <f>#REF!</f>
        <v>#REF!</v>
      </c>
      <c r="O453" s="356" t="e">
        <f>#REF!</f>
        <v>#REF!</v>
      </c>
      <c r="P453" s="356" t="e">
        <f>#REF!</f>
        <v>#REF!</v>
      </c>
      <c r="Q453" s="356" t="e">
        <f>#REF!</f>
        <v>#REF!</v>
      </c>
      <c r="R453" s="356"/>
      <c r="S453" s="356"/>
      <c r="T453" s="356" t="e">
        <f>#REF!</f>
        <v>#REF!</v>
      </c>
      <c r="U453" s="356"/>
      <c r="V453" s="356"/>
      <c r="W453" s="356" t="e">
        <f>#REF!</f>
        <v>#REF!</v>
      </c>
      <c r="X453" s="356"/>
      <c r="Y453" s="356"/>
      <c r="Z453" s="356" t="e">
        <f>#REF!</f>
        <v>#REF!</v>
      </c>
      <c r="AA453" s="356"/>
      <c r="AB453" s="356"/>
      <c r="AC453" s="356" t="e">
        <f>#REF!</f>
        <v>#REF!</v>
      </c>
      <c r="AD453" s="356"/>
      <c r="AE453" s="356"/>
      <c r="AF453" s="356" t="e">
        <f>#REF!</f>
        <v>#REF!</v>
      </c>
      <c r="AG453" s="356"/>
      <c r="AH453" s="356"/>
      <c r="AI453" s="356" t="e">
        <f>#REF!</f>
        <v>#REF!</v>
      </c>
      <c r="AJ453" s="356"/>
      <c r="AK453" s="356"/>
      <c r="AL453" s="356" t="e">
        <f>#REF!</f>
        <v>#REF!</v>
      </c>
      <c r="AM453" s="356"/>
      <c r="AN453" s="356"/>
      <c r="AO453" s="356" t="e">
        <f>#REF!</f>
        <v>#REF!</v>
      </c>
      <c r="AP453" s="356" t="e">
        <f>#REF!</f>
        <v>#REF!</v>
      </c>
      <c r="AQ453" s="356" t="e">
        <f>#REF!</f>
        <v>#REF!</v>
      </c>
      <c r="AR453" s="356" t="e">
        <f>#REF!</f>
        <v>#REF!</v>
      </c>
      <c r="AS453" s="356" t="e">
        <f>#REF!</f>
        <v>#REF!</v>
      </c>
      <c r="AT453" s="356" t="e">
        <f>#REF!</f>
        <v>#REF!</v>
      </c>
      <c r="AU453" s="353"/>
      <c r="AV453" s="353"/>
      <c r="AW453" s="322"/>
      <c r="AX453" s="349"/>
      <c r="AY453" s="322"/>
      <c r="AZ453" s="351"/>
      <c r="BA453" s="322"/>
      <c r="BB453" s="349"/>
      <c r="BC453" s="349"/>
    </row>
    <row r="454" spans="1:55" s="279" customFormat="1" ht="67.5" hidden="1" customHeight="1" x14ac:dyDescent="0.25">
      <c r="A454" s="353" t="e">
        <f>#REF!</f>
        <v>#REF!</v>
      </c>
      <c r="B454" s="355" t="e">
        <f>#REF!</f>
        <v>#REF!</v>
      </c>
      <c r="C454" s="353" t="e">
        <f>#REF!</f>
        <v>#REF!</v>
      </c>
      <c r="D454" s="353" t="e">
        <f>#REF!</f>
        <v>#REF!</v>
      </c>
      <c r="E454" s="353" t="e">
        <f>#REF!</f>
        <v>#REF!</v>
      </c>
      <c r="F454" s="353" t="e">
        <f>#REF!</f>
        <v>#REF!</v>
      </c>
      <c r="G454" s="353" t="e">
        <f>#REF!</f>
        <v>#REF!</v>
      </c>
      <c r="H454" s="353" t="e">
        <f>#REF!</f>
        <v>#REF!</v>
      </c>
      <c r="I454" s="353" t="e">
        <f>#REF!</f>
        <v>#REF!</v>
      </c>
      <c r="J454" s="353" t="e">
        <f>#REF!</f>
        <v>#REF!</v>
      </c>
      <c r="K454" s="353" t="e">
        <f>#REF!</f>
        <v>#REF!</v>
      </c>
      <c r="L454" s="353" t="e">
        <f>#REF!</f>
        <v>#REF!</v>
      </c>
      <c r="M454" s="353" t="e">
        <f>#REF!</f>
        <v>#REF!</v>
      </c>
      <c r="N454" s="353" t="e">
        <f>#REF!</f>
        <v>#REF!</v>
      </c>
      <c r="O454" s="353" t="e">
        <f>#REF!</f>
        <v>#REF!</v>
      </c>
      <c r="P454" s="353" t="e">
        <f>#REF!</f>
        <v>#REF!</v>
      </c>
      <c r="Q454" s="353" t="e">
        <f>#REF!</f>
        <v>#REF!</v>
      </c>
      <c r="R454" s="353"/>
      <c r="S454" s="353"/>
      <c r="T454" s="353" t="e">
        <f>#REF!</f>
        <v>#REF!</v>
      </c>
      <c r="U454" s="353"/>
      <c r="V454" s="353"/>
      <c r="W454" s="353" t="e">
        <f>#REF!</f>
        <v>#REF!</v>
      </c>
      <c r="X454" s="353"/>
      <c r="Y454" s="353"/>
      <c r="Z454" s="353" t="e">
        <f>#REF!</f>
        <v>#REF!</v>
      </c>
      <c r="AA454" s="353"/>
      <c r="AB454" s="353"/>
      <c r="AC454" s="353" t="e">
        <f>#REF!</f>
        <v>#REF!</v>
      </c>
      <c r="AD454" s="353"/>
      <c r="AE454" s="353"/>
      <c r="AF454" s="353" t="e">
        <f>#REF!</f>
        <v>#REF!</v>
      </c>
      <c r="AG454" s="353"/>
      <c r="AH454" s="353"/>
      <c r="AI454" s="353" t="e">
        <f>#REF!</f>
        <v>#REF!</v>
      </c>
      <c r="AJ454" s="353"/>
      <c r="AK454" s="353"/>
      <c r="AL454" s="353" t="e">
        <f>#REF!</f>
        <v>#REF!</v>
      </c>
      <c r="AM454" s="353"/>
      <c r="AN454" s="353"/>
      <c r="AO454" s="353"/>
      <c r="AP454" s="353"/>
      <c r="AQ454" s="353"/>
      <c r="AR454" s="353"/>
      <c r="AS454" s="353"/>
      <c r="AT454" s="353"/>
      <c r="AU454" s="353"/>
      <c r="AV454" s="353"/>
      <c r="AW454" s="322"/>
      <c r="AX454" s="349"/>
      <c r="AY454" s="322"/>
      <c r="AZ454" s="351"/>
      <c r="BA454" s="322"/>
      <c r="BB454" s="349"/>
      <c r="BC454" s="349"/>
    </row>
    <row r="455" spans="1:55" s="282" customFormat="1" ht="73.5" hidden="1" customHeight="1" x14ac:dyDescent="0.25">
      <c r="A455" s="354" t="s">
        <v>816</v>
      </c>
      <c r="B455" s="347" t="s">
        <v>35</v>
      </c>
      <c r="C455" s="347"/>
      <c r="D455" s="347"/>
      <c r="E455" s="347"/>
      <c r="F455" s="347"/>
      <c r="G455" s="347"/>
      <c r="H455" s="347"/>
      <c r="I455" s="347"/>
      <c r="J455" s="347"/>
      <c r="K455" s="347"/>
      <c r="L455" s="347"/>
      <c r="M455" s="347"/>
      <c r="N455" s="365"/>
      <c r="O455" s="365"/>
      <c r="P455" s="365"/>
      <c r="Q455" s="365"/>
      <c r="R455" s="365"/>
      <c r="S455" s="365"/>
      <c r="T455" s="365"/>
      <c r="U455" s="365"/>
      <c r="V455" s="365"/>
      <c r="W455" s="365"/>
      <c r="X455" s="365"/>
      <c r="Y455" s="365"/>
      <c r="Z455" s="365"/>
      <c r="AA455" s="365"/>
      <c r="AB455" s="365"/>
      <c r="AC455" s="365"/>
      <c r="AD455" s="365"/>
      <c r="AE455" s="365"/>
      <c r="AF455" s="365"/>
      <c r="AG455" s="365"/>
      <c r="AH455" s="365"/>
      <c r="AI455" s="365"/>
      <c r="AJ455" s="365"/>
      <c r="AK455" s="365"/>
      <c r="AL455" s="365"/>
      <c r="AM455" s="365"/>
      <c r="AN455" s="365"/>
      <c r="AO455" s="365"/>
      <c r="AP455" s="365"/>
      <c r="AQ455" s="365"/>
      <c r="AR455" s="365"/>
      <c r="AS455" s="365"/>
      <c r="AT455" s="365"/>
      <c r="AU455" s="308"/>
      <c r="AV455" s="363"/>
      <c r="AW455" s="363"/>
      <c r="AX455" s="363"/>
      <c r="AY455" s="363"/>
      <c r="AZ455" s="363"/>
      <c r="BA455" s="363"/>
      <c r="BB455" s="363"/>
      <c r="BC455" s="363"/>
    </row>
    <row r="456" spans="1:55" s="277" customFormat="1" ht="73.5" customHeight="1" x14ac:dyDescent="0.25">
      <c r="A456" s="354" t="s">
        <v>34</v>
      </c>
      <c r="B456" s="347" t="s">
        <v>815</v>
      </c>
      <c r="C456" s="347"/>
      <c r="D456" s="316">
        <f t="shared" ref="D456:M456" si="264">D457+D460+D480+D479</f>
        <v>963935.85734999995</v>
      </c>
      <c r="E456" s="316">
        <f t="shared" si="264"/>
        <v>837708.11400000006</v>
      </c>
      <c r="F456" s="316">
        <f t="shared" si="264"/>
        <v>3947.3059999999996</v>
      </c>
      <c r="G456" s="316">
        <f t="shared" si="264"/>
        <v>3610.42</v>
      </c>
      <c r="H456" s="316">
        <f t="shared" si="264"/>
        <v>933107.61034999997</v>
      </c>
      <c r="I456" s="316">
        <f t="shared" si="264"/>
        <v>797083.26699999999</v>
      </c>
      <c r="J456" s="316">
        <f t="shared" si="264"/>
        <v>136024.34334999998</v>
      </c>
      <c r="K456" s="316">
        <f t="shared" si="264"/>
        <v>915942.40000000002</v>
      </c>
      <c r="L456" s="316">
        <f t="shared" si="264"/>
        <v>780116.4</v>
      </c>
      <c r="M456" s="316">
        <f t="shared" si="264"/>
        <v>135826</v>
      </c>
      <c r="N456" s="316">
        <f>N457+N460+N480</f>
        <v>17165.210350000001</v>
      </c>
      <c r="O456" s="316">
        <f>O457+O460+O480</f>
        <v>16966.867000000002</v>
      </c>
      <c r="P456" s="316">
        <f>P457+P460+P480</f>
        <v>198.34335000000002</v>
      </c>
      <c r="Q456" s="316">
        <f t="shared" ref="Q456:AT456" si="265">Q457+Q460+Q480+Q479</f>
        <v>477821.17700000003</v>
      </c>
      <c r="R456" s="316">
        <f t="shared" si="265"/>
        <v>473854.5</v>
      </c>
      <c r="S456" s="316">
        <f t="shared" si="265"/>
        <v>3966.6769999999997</v>
      </c>
      <c r="T456" s="316">
        <f t="shared" si="265"/>
        <v>24198.343349999999</v>
      </c>
      <c r="U456" s="316">
        <f t="shared" si="265"/>
        <v>24000</v>
      </c>
      <c r="V456" s="316">
        <f t="shared" si="265"/>
        <v>198.34335000000002</v>
      </c>
      <c r="W456" s="316" t="e">
        <f t="shared" si="265"/>
        <v>#REF!</v>
      </c>
      <c r="X456" s="316" t="e">
        <f t="shared" si="265"/>
        <v>#REF!</v>
      </c>
      <c r="Y456" s="316" t="e">
        <f t="shared" si="265"/>
        <v>#REF!</v>
      </c>
      <c r="Z456" s="316" t="e">
        <f t="shared" si="265"/>
        <v>#REF!</v>
      </c>
      <c r="AA456" s="316" t="e">
        <f t="shared" si="265"/>
        <v>#REF!</v>
      </c>
      <c r="AB456" s="316" t="e">
        <f t="shared" si="265"/>
        <v>#REF!</v>
      </c>
      <c r="AC456" s="316" t="e">
        <f t="shared" si="265"/>
        <v>#REF!</v>
      </c>
      <c r="AD456" s="316" t="e">
        <f t="shared" si="265"/>
        <v>#REF!</v>
      </c>
      <c r="AE456" s="316" t="e">
        <f t="shared" si="265"/>
        <v>#REF!</v>
      </c>
      <c r="AF456" s="316" t="e">
        <f t="shared" si="265"/>
        <v>#REF!</v>
      </c>
      <c r="AG456" s="316" t="e">
        <f t="shared" si="265"/>
        <v>#REF!</v>
      </c>
      <c r="AH456" s="316" t="e">
        <f t="shared" si="265"/>
        <v>#REF!</v>
      </c>
      <c r="AI456" s="316" t="e">
        <f t="shared" si="265"/>
        <v>#REF!</v>
      </c>
      <c r="AJ456" s="316" t="e">
        <f t="shared" si="265"/>
        <v>#REF!</v>
      </c>
      <c r="AK456" s="316" t="e">
        <f t="shared" si="265"/>
        <v>#REF!</v>
      </c>
      <c r="AL456" s="316" t="e">
        <f t="shared" si="265"/>
        <v>#REF!</v>
      </c>
      <c r="AM456" s="316" t="e">
        <f t="shared" si="265"/>
        <v>#REF!</v>
      </c>
      <c r="AN456" s="316" t="e">
        <f t="shared" si="265"/>
        <v>#REF!</v>
      </c>
      <c r="AO456" s="316" t="e">
        <f t="shared" si="265"/>
        <v>#REF!</v>
      </c>
      <c r="AP456" s="316" t="e">
        <f t="shared" si="265"/>
        <v>#REF!</v>
      </c>
      <c r="AQ456" s="316" t="e">
        <f t="shared" si="265"/>
        <v>#REF!</v>
      </c>
      <c r="AR456" s="316" t="e">
        <f t="shared" si="265"/>
        <v>#REF!</v>
      </c>
      <c r="AS456" s="316" t="e">
        <f t="shared" si="265"/>
        <v>#REF!</v>
      </c>
      <c r="AT456" s="316" t="e">
        <f t="shared" si="265"/>
        <v>#REF!</v>
      </c>
      <c r="AU456" s="322"/>
      <c r="AV456" s="313"/>
      <c r="AW456" s="313"/>
      <c r="AX456" s="313"/>
      <c r="AY456" s="313"/>
      <c r="AZ456" s="313"/>
      <c r="BA456" s="313"/>
      <c r="BB456" s="313"/>
      <c r="BC456" s="313"/>
    </row>
    <row r="457" spans="1:55" s="283" customFormat="1" ht="42" customHeight="1" x14ac:dyDescent="0.25">
      <c r="A457" s="354" t="s">
        <v>810</v>
      </c>
      <c r="B457" s="355" t="str">
        <f>B482</f>
        <v>ĐƠN VỊ CẤP TỈNH</v>
      </c>
      <c r="C457" s="355">
        <f t="shared" ref="C457:P457" si="266">C482</f>
        <v>0</v>
      </c>
      <c r="D457" s="350">
        <f>D482</f>
        <v>168000</v>
      </c>
      <c r="E457" s="350">
        <f>E482</f>
        <v>139985</v>
      </c>
      <c r="F457" s="350"/>
      <c r="G457" s="350"/>
      <c r="H457" s="350">
        <f>H482</f>
        <v>168000</v>
      </c>
      <c r="I457" s="350">
        <f>I482</f>
        <v>139985</v>
      </c>
      <c r="J457" s="350">
        <f t="shared" si="266"/>
        <v>28015</v>
      </c>
      <c r="K457" s="350">
        <f>K482</f>
        <v>168000</v>
      </c>
      <c r="L457" s="350">
        <f t="shared" si="266"/>
        <v>139985</v>
      </c>
      <c r="M457" s="350">
        <f>M482</f>
        <v>28015</v>
      </c>
      <c r="N457" s="350">
        <f t="shared" si="266"/>
        <v>0</v>
      </c>
      <c r="O457" s="350">
        <f t="shared" si="266"/>
        <v>0</v>
      </c>
      <c r="P457" s="350">
        <f t="shared" si="266"/>
        <v>0</v>
      </c>
      <c r="Q457" s="350">
        <f>Q482</f>
        <v>63989.5</v>
      </c>
      <c r="R457" s="350">
        <f t="shared" ref="R457:AT457" si="267">R482</f>
        <v>63989.5</v>
      </c>
      <c r="S457" s="350">
        <f t="shared" si="267"/>
        <v>0</v>
      </c>
      <c r="T457" s="350">
        <f t="shared" si="267"/>
        <v>0</v>
      </c>
      <c r="U457" s="350">
        <f t="shared" si="267"/>
        <v>0</v>
      </c>
      <c r="V457" s="350">
        <f t="shared" si="267"/>
        <v>0</v>
      </c>
      <c r="W457" s="350" t="e">
        <f t="shared" si="267"/>
        <v>#REF!</v>
      </c>
      <c r="X457" s="350" t="e">
        <f t="shared" si="267"/>
        <v>#REF!</v>
      </c>
      <c r="Y457" s="350" t="e">
        <f t="shared" si="267"/>
        <v>#REF!</v>
      </c>
      <c r="Z457" s="350" t="e">
        <f t="shared" si="267"/>
        <v>#REF!</v>
      </c>
      <c r="AA457" s="350" t="e">
        <f t="shared" si="267"/>
        <v>#REF!</v>
      </c>
      <c r="AB457" s="350" t="e">
        <f t="shared" si="267"/>
        <v>#REF!</v>
      </c>
      <c r="AC457" s="350" t="e">
        <f t="shared" si="267"/>
        <v>#REF!</v>
      </c>
      <c r="AD457" s="350" t="e">
        <f t="shared" si="267"/>
        <v>#REF!</v>
      </c>
      <c r="AE457" s="350" t="e">
        <f t="shared" si="267"/>
        <v>#REF!</v>
      </c>
      <c r="AF457" s="350" t="e">
        <f t="shared" si="267"/>
        <v>#REF!</v>
      </c>
      <c r="AG457" s="350" t="e">
        <f t="shared" si="267"/>
        <v>#REF!</v>
      </c>
      <c r="AH457" s="350" t="e">
        <f t="shared" si="267"/>
        <v>#REF!</v>
      </c>
      <c r="AI457" s="350" t="e">
        <f t="shared" si="267"/>
        <v>#REF!</v>
      </c>
      <c r="AJ457" s="350" t="e">
        <f t="shared" si="267"/>
        <v>#REF!</v>
      </c>
      <c r="AK457" s="350" t="e">
        <f t="shared" si="267"/>
        <v>#REF!</v>
      </c>
      <c r="AL457" s="350" t="e">
        <f t="shared" si="267"/>
        <v>#REF!</v>
      </c>
      <c r="AM457" s="350" t="e">
        <f t="shared" si="267"/>
        <v>#REF!</v>
      </c>
      <c r="AN457" s="350" t="e">
        <f t="shared" si="267"/>
        <v>#REF!</v>
      </c>
      <c r="AO457" s="350" t="e">
        <f t="shared" si="267"/>
        <v>#REF!</v>
      </c>
      <c r="AP457" s="350" t="e">
        <f t="shared" si="267"/>
        <v>#REF!</v>
      </c>
      <c r="AQ457" s="350" t="e">
        <f t="shared" si="267"/>
        <v>#REF!</v>
      </c>
      <c r="AR457" s="350" t="e">
        <f t="shared" si="267"/>
        <v>#REF!</v>
      </c>
      <c r="AS457" s="350" t="e">
        <f t="shared" si="267"/>
        <v>#REF!</v>
      </c>
      <c r="AT457" s="350" t="e">
        <f t="shared" si="267"/>
        <v>#REF!</v>
      </c>
      <c r="AU457" s="322"/>
      <c r="AV457" s="364"/>
      <c r="AW457" s="364"/>
      <c r="AX457" s="364"/>
      <c r="AY457" s="364"/>
      <c r="AZ457" s="313"/>
      <c r="BA457" s="313"/>
      <c r="BB457" s="364"/>
      <c r="BC457" s="364"/>
    </row>
    <row r="458" spans="1:55" s="278" customFormat="1" ht="42" customHeight="1" x14ac:dyDescent="0.25">
      <c r="A458" s="354" t="s">
        <v>38</v>
      </c>
      <c r="B458" s="355" t="str">
        <f>B483</f>
        <v>SỞ Y TẾ</v>
      </c>
      <c r="C458" s="355">
        <f>C483</f>
        <v>0</v>
      </c>
      <c r="D458" s="355">
        <f>D483</f>
        <v>68000</v>
      </c>
      <c r="E458" s="350">
        <f t="shared" ref="E458" si="268">E483</f>
        <v>39985</v>
      </c>
      <c r="F458" s="350"/>
      <c r="G458" s="350"/>
      <c r="H458" s="301">
        <f>H483</f>
        <v>68000</v>
      </c>
      <c r="I458" s="301">
        <f>I483</f>
        <v>39985</v>
      </c>
      <c r="J458" s="344">
        <f>J483</f>
        <v>28015</v>
      </c>
      <c r="K458" s="301">
        <f>K483</f>
        <v>68000</v>
      </c>
      <c r="L458" s="301">
        <f>L483</f>
        <v>39985</v>
      </c>
      <c r="M458" s="344">
        <f>M483</f>
        <v>28015</v>
      </c>
      <c r="N458" s="344">
        <f>N483</f>
        <v>0</v>
      </c>
      <c r="O458" s="344">
        <f>O483</f>
        <v>0</v>
      </c>
      <c r="P458" s="344">
        <f>P483</f>
        <v>0</v>
      </c>
      <c r="Q458" s="301">
        <f>Q483</f>
        <v>25989.5</v>
      </c>
      <c r="R458" s="301">
        <f t="shared" ref="R458:AN458" si="269">R483</f>
        <v>25989.5</v>
      </c>
      <c r="S458" s="301">
        <f t="shared" si="269"/>
        <v>0</v>
      </c>
      <c r="T458" s="301">
        <f t="shared" si="269"/>
        <v>0</v>
      </c>
      <c r="U458" s="301">
        <f t="shared" si="269"/>
        <v>0</v>
      </c>
      <c r="V458" s="301">
        <f t="shared" si="269"/>
        <v>0</v>
      </c>
      <c r="W458" s="301">
        <f t="shared" si="269"/>
        <v>13995.5</v>
      </c>
      <c r="X458" s="301">
        <f t="shared" si="269"/>
        <v>13995.5</v>
      </c>
      <c r="Y458" s="301">
        <f t="shared" si="269"/>
        <v>0</v>
      </c>
      <c r="Z458" s="301">
        <f t="shared" si="269"/>
        <v>14000</v>
      </c>
      <c r="AA458" s="301">
        <f t="shared" si="269"/>
        <v>14000</v>
      </c>
      <c r="AB458" s="301">
        <f t="shared" si="269"/>
        <v>0</v>
      </c>
      <c r="AC458" s="301">
        <f t="shared" si="269"/>
        <v>0</v>
      </c>
      <c r="AD458" s="301">
        <f t="shared" si="269"/>
        <v>0</v>
      </c>
      <c r="AE458" s="301">
        <f t="shared" si="269"/>
        <v>0</v>
      </c>
      <c r="AF458" s="301">
        <f t="shared" si="269"/>
        <v>14015</v>
      </c>
      <c r="AG458" s="301">
        <f t="shared" si="269"/>
        <v>14015</v>
      </c>
      <c r="AH458" s="301">
        <f t="shared" si="269"/>
        <v>0</v>
      </c>
      <c r="AI458" s="301">
        <f t="shared" si="269"/>
        <v>0</v>
      </c>
      <c r="AJ458" s="301">
        <f t="shared" si="269"/>
        <v>0</v>
      </c>
      <c r="AK458" s="301">
        <f t="shared" si="269"/>
        <v>0</v>
      </c>
      <c r="AL458" s="301">
        <f t="shared" si="269"/>
        <v>0</v>
      </c>
      <c r="AM458" s="301">
        <f t="shared" si="269"/>
        <v>0</v>
      </c>
      <c r="AN458" s="301">
        <f t="shared" si="269"/>
        <v>0</v>
      </c>
      <c r="AO458" s="365"/>
      <c r="AP458" s="365"/>
      <c r="AQ458" s="365"/>
      <c r="AR458" s="365"/>
      <c r="AS458" s="365"/>
      <c r="AT458" s="365"/>
      <c r="AU458" s="322"/>
      <c r="AV458" s="322"/>
      <c r="AW458" s="322"/>
      <c r="AX458" s="322"/>
      <c r="AY458" s="322"/>
      <c r="AZ458" s="313"/>
      <c r="BA458" s="313"/>
      <c r="BB458" s="322"/>
      <c r="BC458" s="322"/>
    </row>
    <row r="459" spans="1:55" s="278" customFormat="1" ht="42" customHeight="1" x14ac:dyDescent="0.25">
      <c r="A459" s="354" t="s">
        <v>39</v>
      </c>
      <c r="B459" s="347" t="str">
        <f>B490</f>
        <v>SỞ GIÁO DỤC VÀ ĐÀO TẠO</v>
      </c>
      <c r="C459" s="316">
        <f t="shared" ref="C459:AT459" si="270">C490</f>
        <v>0</v>
      </c>
      <c r="D459" s="316">
        <f t="shared" si="270"/>
        <v>100000</v>
      </c>
      <c r="E459" s="316">
        <f t="shared" si="270"/>
        <v>100000</v>
      </c>
      <c r="F459" s="316"/>
      <c r="G459" s="316"/>
      <c r="H459" s="301">
        <f t="shared" si="270"/>
        <v>100000</v>
      </c>
      <c r="I459" s="301">
        <f t="shared" si="270"/>
        <v>100000</v>
      </c>
      <c r="J459" s="301">
        <f t="shared" si="270"/>
        <v>0</v>
      </c>
      <c r="K459" s="301">
        <f t="shared" si="270"/>
        <v>100000</v>
      </c>
      <c r="L459" s="301">
        <f t="shared" si="270"/>
        <v>100000</v>
      </c>
      <c r="M459" s="301">
        <f t="shared" si="270"/>
        <v>0</v>
      </c>
      <c r="N459" s="301">
        <f t="shared" si="270"/>
        <v>0</v>
      </c>
      <c r="O459" s="301">
        <f t="shared" si="270"/>
        <v>0</v>
      </c>
      <c r="P459" s="301">
        <f t="shared" si="270"/>
        <v>0</v>
      </c>
      <c r="Q459" s="301">
        <f t="shared" si="270"/>
        <v>38000</v>
      </c>
      <c r="R459" s="301">
        <f t="shared" si="270"/>
        <v>38000</v>
      </c>
      <c r="S459" s="301">
        <f t="shared" si="270"/>
        <v>0</v>
      </c>
      <c r="T459" s="301">
        <f t="shared" si="270"/>
        <v>0</v>
      </c>
      <c r="U459" s="301">
        <f t="shared" si="270"/>
        <v>0</v>
      </c>
      <c r="V459" s="301">
        <f t="shared" si="270"/>
        <v>0</v>
      </c>
      <c r="W459" s="301">
        <f t="shared" si="270"/>
        <v>37000</v>
      </c>
      <c r="X459" s="301">
        <f t="shared" si="270"/>
        <v>37000</v>
      </c>
      <c r="Y459" s="301">
        <f t="shared" si="270"/>
        <v>0</v>
      </c>
      <c r="Z459" s="301">
        <f t="shared" si="270"/>
        <v>0</v>
      </c>
      <c r="AA459" s="301">
        <f t="shared" si="270"/>
        <v>0</v>
      </c>
      <c r="AB459" s="301">
        <f t="shared" si="270"/>
        <v>0</v>
      </c>
      <c r="AC459" s="301">
        <f t="shared" si="270"/>
        <v>25000</v>
      </c>
      <c r="AD459" s="301">
        <f t="shared" si="270"/>
        <v>25000</v>
      </c>
      <c r="AE459" s="301">
        <f t="shared" si="270"/>
        <v>0</v>
      </c>
      <c r="AF459" s="301">
        <f t="shared" si="270"/>
        <v>0</v>
      </c>
      <c r="AG459" s="301">
        <f t="shared" si="270"/>
        <v>0</v>
      </c>
      <c r="AH459" s="301">
        <f t="shared" si="270"/>
        <v>0</v>
      </c>
      <c r="AI459" s="301">
        <f t="shared" si="270"/>
        <v>0</v>
      </c>
      <c r="AJ459" s="301">
        <f t="shared" si="270"/>
        <v>0</v>
      </c>
      <c r="AK459" s="301">
        <f t="shared" si="270"/>
        <v>0</v>
      </c>
      <c r="AL459" s="301">
        <f t="shared" si="270"/>
        <v>0</v>
      </c>
      <c r="AM459" s="301">
        <f t="shared" si="270"/>
        <v>0</v>
      </c>
      <c r="AN459" s="301">
        <f t="shared" si="270"/>
        <v>0</v>
      </c>
      <c r="AO459" s="316">
        <f t="shared" si="270"/>
        <v>0</v>
      </c>
      <c r="AP459" s="316">
        <f t="shared" si="270"/>
        <v>0</v>
      </c>
      <c r="AQ459" s="316">
        <f t="shared" si="270"/>
        <v>0</v>
      </c>
      <c r="AR459" s="316">
        <f t="shared" si="270"/>
        <v>0</v>
      </c>
      <c r="AS459" s="316">
        <f t="shared" si="270"/>
        <v>0</v>
      </c>
      <c r="AT459" s="316">
        <f t="shared" si="270"/>
        <v>0</v>
      </c>
      <c r="AU459" s="322"/>
      <c r="AV459" s="322"/>
      <c r="AW459" s="322"/>
      <c r="AX459" s="322"/>
      <c r="AY459" s="322"/>
      <c r="AZ459" s="313"/>
      <c r="BA459" s="313"/>
      <c r="BB459" s="322"/>
      <c r="BC459" s="322"/>
    </row>
    <row r="460" spans="1:55" s="283" customFormat="1" ht="42" customHeight="1" x14ac:dyDescent="0.25">
      <c r="A460" s="354" t="s">
        <v>811</v>
      </c>
      <c r="B460" s="355" t="str">
        <f>B495</f>
        <v>ĐƠN VỊ CẤP HUYỆN</v>
      </c>
      <c r="C460" s="355">
        <f>C495</f>
        <v>0</v>
      </c>
      <c r="D460" s="350">
        <f>D495</f>
        <v>795935.85734999995</v>
      </c>
      <c r="E460" s="350">
        <f t="shared" ref="C460:AT461" si="271">E495</f>
        <v>697723.11400000006</v>
      </c>
      <c r="F460" s="350">
        <f t="shared" si="271"/>
        <v>3947.3059999999996</v>
      </c>
      <c r="G460" s="350">
        <f t="shared" si="271"/>
        <v>3610.42</v>
      </c>
      <c r="H460" s="350">
        <f t="shared" ref="H460:AT460" si="272">H495</f>
        <v>714796.61034999997</v>
      </c>
      <c r="I460" s="350">
        <f t="shared" si="272"/>
        <v>657098.26699999999</v>
      </c>
      <c r="J460" s="350">
        <f t="shared" si="272"/>
        <v>57698.343349999996</v>
      </c>
      <c r="K460" s="350">
        <f>K495</f>
        <v>697631.4</v>
      </c>
      <c r="L460" s="350">
        <f t="shared" si="272"/>
        <v>640131.4</v>
      </c>
      <c r="M460" s="350">
        <f>M495</f>
        <v>57500</v>
      </c>
      <c r="N460" s="350">
        <f t="shared" si="272"/>
        <v>17165.210350000001</v>
      </c>
      <c r="O460" s="350">
        <f t="shared" si="272"/>
        <v>16966.867000000002</v>
      </c>
      <c r="P460" s="350">
        <f>P495</f>
        <v>198.34335000000002</v>
      </c>
      <c r="Q460" s="350">
        <f t="shared" si="272"/>
        <v>320568.67700000003</v>
      </c>
      <c r="R460" s="350">
        <f t="shared" si="272"/>
        <v>316602</v>
      </c>
      <c r="S460" s="350">
        <f>S495</f>
        <v>3966.6769999999997</v>
      </c>
      <c r="T460" s="350">
        <f>T495</f>
        <v>198.34335000000002</v>
      </c>
      <c r="U460" s="350">
        <f t="shared" si="272"/>
        <v>0</v>
      </c>
      <c r="V460" s="350">
        <f t="shared" si="272"/>
        <v>198.34335000000002</v>
      </c>
      <c r="W460" s="350" t="e">
        <f>W495</f>
        <v>#REF!</v>
      </c>
      <c r="X460" s="350" t="e">
        <f t="shared" si="272"/>
        <v>#REF!</v>
      </c>
      <c r="Y460" s="350" t="e">
        <f t="shared" si="272"/>
        <v>#REF!</v>
      </c>
      <c r="Z460" s="350" t="e">
        <f t="shared" si="272"/>
        <v>#REF!</v>
      </c>
      <c r="AA460" s="350" t="e">
        <f t="shared" si="272"/>
        <v>#REF!</v>
      </c>
      <c r="AB460" s="350" t="e">
        <f t="shared" si="272"/>
        <v>#REF!</v>
      </c>
      <c r="AC460" s="350" t="e">
        <f t="shared" si="272"/>
        <v>#REF!</v>
      </c>
      <c r="AD460" s="350" t="e">
        <f t="shared" si="272"/>
        <v>#REF!</v>
      </c>
      <c r="AE460" s="350" t="e">
        <f t="shared" si="272"/>
        <v>#REF!</v>
      </c>
      <c r="AF460" s="350" t="e">
        <f t="shared" si="272"/>
        <v>#REF!</v>
      </c>
      <c r="AG460" s="350" t="e">
        <f t="shared" si="272"/>
        <v>#REF!</v>
      </c>
      <c r="AH460" s="350" t="e">
        <f t="shared" si="272"/>
        <v>#REF!</v>
      </c>
      <c r="AI460" s="350" t="e">
        <f t="shared" si="272"/>
        <v>#REF!</v>
      </c>
      <c r="AJ460" s="350" t="e">
        <f t="shared" si="272"/>
        <v>#REF!</v>
      </c>
      <c r="AK460" s="350" t="e">
        <f t="shared" si="272"/>
        <v>#REF!</v>
      </c>
      <c r="AL460" s="350" t="e">
        <f t="shared" si="272"/>
        <v>#REF!</v>
      </c>
      <c r="AM460" s="350" t="e">
        <f t="shared" si="272"/>
        <v>#REF!</v>
      </c>
      <c r="AN460" s="350" t="e">
        <f t="shared" si="272"/>
        <v>#REF!</v>
      </c>
      <c r="AO460" s="365" t="e">
        <f t="shared" si="272"/>
        <v>#REF!</v>
      </c>
      <c r="AP460" s="365" t="e">
        <f t="shared" si="272"/>
        <v>#REF!</v>
      </c>
      <c r="AQ460" s="365" t="e">
        <f t="shared" si="272"/>
        <v>#REF!</v>
      </c>
      <c r="AR460" s="365" t="e">
        <f t="shared" si="272"/>
        <v>#REF!</v>
      </c>
      <c r="AS460" s="365" t="e">
        <f t="shared" si="272"/>
        <v>#REF!</v>
      </c>
      <c r="AT460" s="365" t="e">
        <f t="shared" si="272"/>
        <v>#REF!</v>
      </c>
      <c r="AU460" s="316"/>
      <c r="AV460" s="364"/>
      <c r="AW460" s="364"/>
      <c r="AX460" s="364"/>
      <c r="AY460" s="364"/>
      <c r="AZ460" s="313"/>
      <c r="BA460" s="313"/>
      <c r="BB460" s="364"/>
      <c r="BC460" s="364"/>
    </row>
    <row r="461" spans="1:55" s="278" customFormat="1" ht="42" customHeight="1" x14ac:dyDescent="0.25">
      <c r="A461" s="354" t="s">
        <v>38</v>
      </c>
      <c r="B461" s="347" t="str">
        <f>B496</f>
        <v>THÀNH PHỐ ĐIỆN BIÊN PHỦ</v>
      </c>
      <c r="C461" s="316">
        <f t="shared" si="271"/>
        <v>0</v>
      </c>
      <c r="D461" s="301">
        <f t="shared" si="271"/>
        <v>90658</v>
      </c>
      <c r="E461" s="301">
        <f t="shared" si="271"/>
        <v>33158</v>
      </c>
      <c r="F461" s="301"/>
      <c r="G461" s="301"/>
      <c r="H461" s="301">
        <f t="shared" si="271"/>
        <v>90658</v>
      </c>
      <c r="I461" s="301">
        <f t="shared" si="271"/>
        <v>33158</v>
      </c>
      <c r="J461" s="301">
        <f t="shared" si="271"/>
        <v>57500</v>
      </c>
      <c r="K461" s="301">
        <f t="shared" si="271"/>
        <v>90658</v>
      </c>
      <c r="L461" s="301">
        <f t="shared" si="271"/>
        <v>33158</v>
      </c>
      <c r="M461" s="301">
        <f t="shared" si="271"/>
        <v>57500</v>
      </c>
      <c r="N461" s="301">
        <f t="shared" si="271"/>
        <v>0</v>
      </c>
      <c r="O461" s="301">
        <f t="shared" si="271"/>
        <v>0</v>
      </c>
      <c r="P461" s="301">
        <f t="shared" si="271"/>
        <v>0</v>
      </c>
      <c r="Q461" s="301">
        <f t="shared" si="271"/>
        <v>33158</v>
      </c>
      <c r="R461" s="301">
        <f t="shared" si="271"/>
        <v>33158</v>
      </c>
      <c r="S461" s="301">
        <f t="shared" si="271"/>
        <v>0</v>
      </c>
      <c r="T461" s="301">
        <f t="shared" si="271"/>
        <v>0</v>
      </c>
      <c r="U461" s="301">
        <f t="shared" si="271"/>
        <v>0</v>
      </c>
      <c r="V461" s="301">
        <f t="shared" si="271"/>
        <v>0</v>
      </c>
      <c r="W461" s="301">
        <f t="shared" si="271"/>
        <v>0</v>
      </c>
      <c r="X461" s="301">
        <f t="shared" si="271"/>
        <v>0</v>
      </c>
      <c r="Y461" s="301">
        <f t="shared" si="271"/>
        <v>0</v>
      </c>
      <c r="Z461" s="301">
        <f t="shared" si="271"/>
        <v>34258</v>
      </c>
      <c r="AA461" s="301">
        <f t="shared" si="271"/>
        <v>34258</v>
      </c>
      <c r="AB461" s="301">
        <f t="shared" si="271"/>
        <v>0</v>
      </c>
      <c r="AC461" s="301">
        <f t="shared" si="271"/>
        <v>0</v>
      </c>
      <c r="AD461" s="301">
        <f t="shared" si="271"/>
        <v>0</v>
      </c>
      <c r="AE461" s="301">
        <f t="shared" si="271"/>
        <v>0</v>
      </c>
      <c r="AF461" s="301">
        <f t="shared" si="271"/>
        <v>23242</v>
      </c>
      <c r="AG461" s="301">
        <f t="shared" si="271"/>
        <v>23242</v>
      </c>
      <c r="AH461" s="301">
        <f t="shared" si="271"/>
        <v>0</v>
      </c>
      <c r="AI461" s="301">
        <f t="shared" si="271"/>
        <v>0</v>
      </c>
      <c r="AJ461" s="301">
        <f t="shared" si="271"/>
        <v>0</v>
      </c>
      <c r="AK461" s="301">
        <f t="shared" si="271"/>
        <v>0</v>
      </c>
      <c r="AL461" s="301">
        <f t="shared" si="271"/>
        <v>0</v>
      </c>
      <c r="AM461" s="301">
        <f t="shared" si="271"/>
        <v>0</v>
      </c>
      <c r="AN461" s="301">
        <f t="shared" si="271"/>
        <v>0</v>
      </c>
      <c r="AO461" s="301">
        <f t="shared" si="271"/>
        <v>0</v>
      </c>
      <c r="AP461" s="301">
        <f t="shared" si="271"/>
        <v>0</v>
      </c>
      <c r="AQ461" s="301">
        <f t="shared" si="271"/>
        <v>0</v>
      </c>
      <c r="AR461" s="301">
        <f t="shared" si="271"/>
        <v>0</v>
      </c>
      <c r="AS461" s="301">
        <f t="shared" si="271"/>
        <v>0</v>
      </c>
      <c r="AT461" s="301">
        <f t="shared" si="271"/>
        <v>0</v>
      </c>
      <c r="AU461" s="308"/>
      <c r="AV461" s="322"/>
      <c r="AW461" s="322"/>
      <c r="AX461" s="322"/>
      <c r="AY461" s="322"/>
      <c r="AZ461" s="313"/>
      <c r="BA461" s="313"/>
      <c r="BB461" s="322"/>
      <c r="BC461" s="322"/>
    </row>
    <row r="462" spans="1:55" s="278" customFormat="1" ht="42" customHeight="1" x14ac:dyDescent="0.25">
      <c r="A462" s="354" t="s">
        <v>151</v>
      </c>
      <c r="B462" s="347" t="str">
        <f>B510</f>
        <v xml:space="preserve">Vốn đối ứng CĐNSĐP </v>
      </c>
      <c r="C462" s="347">
        <f t="shared" ref="C462:AT462" si="273">C510</f>
        <v>0</v>
      </c>
      <c r="D462" s="347">
        <f t="shared" si="273"/>
        <v>0</v>
      </c>
      <c r="E462" s="347">
        <f t="shared" si="273"/>
        <v>0</v>
      </c>
      <c r="F462" s="347">
        <f t="shared" si="273"/>
        <v>0</v>
      </c>
      <c r="G462" s="347">
        <f t="shared" si="273"/>
        <v>0</v>
      </c>
      <c r="H462" s="347">
        <f t="shared" si="273"/>
        <v>0</v>
      </c>
      <c r="I462" s="347">
        <f t="shared" si="273"/>
        <v>0</v>
      </c>
      <c r="J462" s="347">
        <f t="shared" si="273"/>
        <v>0</v>
      </c>
      <c r="K462" s="347">
        <f t="shared" si="273"/>
        <v>0</v>
      </c>
      <c r="L462" s="347">
        <f t="shared" si="273"/>
        <v>0</v>
      </c>
      <c r="M462" s="347">
        <f t="shared" si="273"/>
        <v>0</v>
      </c>
      <c r="N462" s="347">
        <f t="shared" si="273"/>
        <v>0</v>
      </c>
      <c r="O462" s="347">
        <f t="shared" si="273"/>
        <v>0</v>
      </c>
      <c r="P462" s="347">
        <f t="shared" si="273"/>
        <v>0</v>
      </c>
      <c r="Q462" s="347">
        <f t="shared" si="273"/>
        <v>0</v>
      </c>
      <c r="R462" s="347">
        <f t="shared" si="273"/>
        <v>0</v>
      </c>
      <c r="S462" s="347">
        <f t="shared" si="273"/>
        <v>0</v>
      </c>
      <c r="T462" s="347">
        <f t="shared" si="273"/>
        <v>0</v>
      </c>
      <c r="U462" s="347">
        <f t="shared" si="273"/>
        <v>0</v>
      </c>
      <c r="V462" s="347">
        <f t="shared" si="273"/>
        <v>0</v>
      </c>
      <c r="W462" s="347">
        <f t="shared" si="273"/>
        <v>0</v>
      </c>
      <c r="X462" s="347">
        <f t="shared" si="273"/>
        <v>0</v>
      </c>
      <c r="Y462" s="347">
        <f t="shared" si="273"/>
        <v>0</v>
      </c>
      <c r="Z462" s="347">
        <f t="shared" si="273"/>
        <v>0</v>
      </c>
      <c r="AA462" s="347">
        <f t="shared" si="273"/>
        <v>0</v>
      </c>
      <c r="AB462" s="347">
        <f t="shared" si="273"/>
        <v>0</v>
      </c>
      <c r="AC462" s="347">
        <f t="shared" si="273"/>
        <v>0</v>
      </c>
      <c r="AD462" s="347">
        <f t="shared" si="273"/>
        <v>0</v>
      </c>
      <c r="AE462" s="347">
        <f t="shared" si="273"/>
        <v>0</v>
      </c>
      <c r="AF462" s="347">
        <f t="shared" si="273"/>
        <v>0</v>
      </c>
      <c r="AG462" s="347">
        <f t="shared" si="273"/>
        <v>0</v>
      </c>
      <c r="AH462" s="347">
        <f t="shared" si="273"/>
        <v>0</v>
      </c>
      <c r="AI462" s="347">
        <f t="shared" si="273"/>
        <v>0</v>
      </c>
      <c r="AJ462" s="347">
        <f t="shared" si="273"/>
        <v>0</v>
      </c>
      <c r="AK462" s="347">
        <f t="shared" si="273"/>
        <v>0</v>
      </c>
      <c r="AL462" s="347">
        <f t="shared" si="273"/>
        <v>0</v>
      </c>
      <c r="AM462" s="347">
        <f t="shared" si="273"/>
        <v>0</v>
      </c>
      <c r="AN462" s="347">
        <f t="shared" si="273"/>
        <v>0</v>
      </c>
      <c r="AO462" s="347">
        <f t="shared" si="273"/>
        <v>0</v>
      </c>
      <c r="AP462" s="347">
        <f t="shared" si="273"/>
        <v>0</v>
      </c>
      <c r="AQ462" s="347">
        <f t="shared" si="273"/>
        <v>0</v>
      </c>
      <c r="AR462" s="347">
        <f t="shared" si="273"/>
        <v>0</v>
      </c>
      <c r="AS462" s="347">
        <f t="shared" si="273"/>
        <v>0</v>
      </c>
      <c r="AT462" s="347">
        <f t="shared" si="273"/>
        <v>0</v>
      </c>
      <c r="AU462" s="301"/>
      <c r="AV462" s="322"/>
      <c r="AW462" s="322"/>
      <c r="AX462" s="322"/>
      <c r="AY462" s="322"/>
      <c r="AZ462" s="313"/>
      <c r="BA462" s="313"/>
      <c r="BB462" s="322"/>
      <c r="BC462" s="322"/>
    </row>
    <row r="463" spans="1:55" s="278" customFormat="1" ht="42" customHeight="1" x14ac:dyDescent="0.25">
      <c r="A463" s="354" t="s">
        <v>39</v>
      </c>
      <c r="B463" s="347" t="str">
        <f>B511</f>
        <v>HUYỆN ĐIỆN BIÊN</v>
      </c>
      <c r="C463" s="316">
        <f t="shared" ref="C463:AT463" si="274">C511</f>
        <v>0</v>
      </c>
      <c r="D463" s="301">
        <f t="shared" si="274"/>
        <v>47000</v>
      </c>
      <c r="E463" s="301">
        <f t="shared" si="274"/>
        <v>47000</v>
      </c>
      <c r="F463" s="301"/>
      <c r="G463" s="301"/>
      <c r="H463" s="301">
        <f t="shared" si="274"/>
        <v>47000</v>
      </c>
      <c r="I463" s="301">
        <f t="shared" si="274"/>
        <v>47000</v>
      </c>
      <c r="J463" s="301">
        <f t="shared" si="274"/>
        <v>0</v>
      </c>
      <c r="K463" s="301">
        <f t="shared" si="274"/>
        <v>47000</v>
      </c>
      <c r="L463" s="301">
        <f t="shared" si="274"/>
        <v>47000</v>
      </c>
      <c r="M463" s="301">
        <f t="shared" si="274"/>
        <v>0</v>
      </c>
      <c r="N463" s="301">
        <f t="shared" si="274"/>
        <v>0</v>
      </c>
      <c r="O463" s="301">
        <f>O511</f>
        <v>0</v>
      </c>
      <c r="P463" s="301">
        <f t="shared" si="274"/>
        <v>0</v>
      </c>
      <c r="Q463" s="301">
        <f t="shared" si="274"/>
        <v>32900</v>
      </c>
      <c r="R463" s="301">
        <f t="shared" si="274"/>
        <v>32900</v>
      </c>
      <c r="S463" s="301">
        <f t="shared" si="274"/>
        <v>0</v>
      </c>
      <c r="T463" s="301">
        <f t="shared" si="274"/>
        <v>0</v>
      </c>
      <c r="U463" s="301">
        <f t="shared" si="274"/>
        <v>0</v>
      </c>
      <c r="V463" s="301">
        <f t="shared" si="274"/>
        <v>0</v>
      </c>
      <c r="W463" s="301" t="e">
        <f t="shared" si="274"/>
        <v>#REF!</v>
      </c>
      <c r="X463" s="301" t="e">
        <f t="shared" si="274"/>
        <v>#REF!</v>
      </c>
      <c r="Y463" s="301" t="e">
        <f t="shared" si="274"/>
        <v>#REF!</v>
      </c>
      <c r="Z463" s="301" t="e">
        <f t="shared" si="274"/>
        <v>#REF!</v>
      </c>
      <c r="AA463" s="301" t="e">
        <f t="shared" si="274"/>
        <v>#REF!</v>
      </c>
      <c r="AB463" s="301" t="e">
        <f t="shared" si="274"/>
        <v>#REF!</v>
      </c>
      <c r="AC463" s="301" t="e">
        <f t="shared" si="274"/>
        <v>#REF!</v>
      </c>
      <c r="AD463" s="301" t="e">
        <f t="shared" si="274"/>
        <v>#REF!</v>
      </c>
      <c r="AE463" s="301" t="e">
        <f t="shared" si="274"/>
        <v>#REF!</v>
      </c>
      <c r="AF463" s="301" t="e">
        <f t="shared" si="274"/>
        <v>#REF!</v>
      </c>
      <c r="AG463" s="301" t="e">
        <f t="shared" si="274"/>
        <v>#REF!</v>
      </c>
      <c r="AH463" s="301" t="e">
        <f t="shared" si="274"/>
        <v>#REF!</v>
      </c>
      <c r="AI463" s="301" t="e">
        <f t="shared" si="274"/>
        <v>#REF!</v>
      </c>
      <c r="AJ463" s="301" t="e">
        <f t="shared" si="274"/>
        <v>#REF!</v>
      </c>
      <c r="AK463" s="301" t="e">
        <f t="shared" si="274"/>
        <v>#REF!</v>
      </c>
      <c r="AL463" s="301" t="e">
        <f t="shared" si="274"/>
        <v>#REF!</v>
      </c>
      <c r="AM463" s="301" t="e">
        <f t="shared" si="274"/>
        <v>#REF!</v>
      </c>
      <c r="AN463" s="301" t="e">
        <f t="shared" si="274"/>
        <v>#REF!</v>
      </c>
      <c r="AO463" s="316" t="e">
        <f t="shared" si="274"/>
        <v>#REF!</v>
      </c>
      <c r="AP463" s="316" t="e">
        <f t="shared" si="274"/>
        <v>#REF!</v>
      </c>
      <c r="AQ463" s="316" t="e">
        <f t="shared" si="274"/>
        <v>#REF!</v>
      </c>
      <c r="AR463" s="316" t="e">
        <f t="shared" si="274"/>
        <v>#REF!</v>
      </c>
      <c r="AS463" s="316" t="e">
        <f t="shared" si="274"/>
        <v>#REF!</v>
      </c>
      <c r="AT463" s="316" t="e">
        <f t="shared" si="274"/>
        <v>#REF!</v>
      </c>
      <c r="AU463" s="308"/>
      <c r="AV463" s="322"/>
      <c r="AW463" s="322"/>
      <c r="AX463" s="322"/>
      <c r="AY463" s="322"/>
      <c r="AZ463" s="313"/>
      <c r="BA463" s="313"/>
      <c r="BB463" s="322"/>
      <c r="BC463" s="322"/>
    </row>
    <row r="464" spans="1:55" s="278" customFormat="1" ht="32.25" customHeight="1" x14ac:dyDescent="0.25">
      <c r="A464" s="354" t="s">
        <v>151</v>
      </c>
      <c r="B464" s="347" t="str">
        <f>B524</f>
        <v xml:space="preserve">Vốn đối ứng CĐNSĐP 5% cấp huyện </v>
      </c>
      <c r="C464" s="347">
        <f>C524</f>
        <v>0</v>
      </c>
      <c r="D464" s="301">
        <f>D524</f>
        <v>0</v>
      </c>
      <c r="E464" s="301">
        <f>E524</f>
        <v>0</v>
      </c>
      <c r="F464" s="352"/>
      <c r="G464" s="352"/>
      <c r="H464" s="301">
        <f t="shared" ref="H464:AT464" si="275">H524</f>
        <v>0</v>
      </c>
      <c r="I464" s="301">
        <f t="shared" si="275"/>
        <v>0</v>
      </c>
      <c r="J464" s="301">
        <f t="shared" si="275"/>
        <v>0</v>
      </c>
      <c r="K464" s="301">
        <f t="shared" si="275"/>
        <v>0</v>
      </c>
      <c r="L464" s="301">
        <f t="shared" si="275"/>
        <v>0</v>
      </c>
      <c r="M464" s="301">
        <f t="shared" si="275"/>
        <v>0</v>
      </c>
      <c r="N464" s="301">
        <f t="shared" si="275"/>
        <v>0</v>
      </c>
      <c r="O464" s="301">
        <f t="shared" si="275"/>
        <v>0</v>
      </c>
      <c r="P464" s="301">
        <f t="shared" si="275"/>
        <v>0</v>
      </c>
      <c r="Q464" s="301">
        <f t="shared" si="275"/>
        <v>0</v>
      </c>
      <c r="R464" s="301">
        <f t="shared" si="275"/>
        <v>0</v>
      </c>
      <c r="S464" s="301">
        <f t="shared" si="275"/>
        <v>0</v>
      </c>
      <c r="T464" s="301">
        <f t="shared" si="275"/>
        <v>0</v>
      </c>
      <c r="U464" s="301">
        <f t="shared" si="275"/>
        <v>0</v>
      </c>
      <c r="V464" s="301">
        <f t="shared" si="275"/>
        <v>0</v>
      </c>
      <c r="W464" s="301">
        <f t="shared" si="275"/>
        <v>0</v>
      </c>
      <c r="X464" s="301">
        <f t="shared" si="275"/>
        <v>0</v>
      </c>
      <c r="Y464" s="301">
        <f t="shared" si="275"/>
        <v>0</v>
      </c>
      <c r="Z464" s="301">
        <f t="shared" si="275"/>
        <v>0</v>
      </c>
      <c r="AA464" s="301">
        <f t="shared" si="275"/>
        <v>0</v>
      </c>
      <c r="AB464" s="301">
        <f t="shared" si="275"/>
        <v>0</v>
      </c>
      <c r="AC464" s="301">
        <f t="shared" si="275"/>
        <v>0</v>
      </c>
      <c r="AD464" s="301">
        <f t="shared" si="275"/>
        <v>0</v>
      </c>
      <c r="AE464" s="301">
        <f t="shared" si="275"/>
        <v>0</v>
      </c>
      <c r="AF464" s="301">
        <f t="shared" si="275"/>
        <v>0</v>
      </c>
      <c r="AG464" s="301">
        <f t="shared" si="275"/>
        <v>0</v>
      </c>
      <c r="AH464" s="301">
        <f t="shared" si="275"/>
        <v>0</v>
      </c>
      <c r="AI464" s="301">
        <f t="shared" si="275"/>
        <v>0</v>
      </c>
      <c r="AJ464" s="301">
        <f t="shared" si="275"/>
        <v>0</v>
      </c>
      <c r="AK464" s="301">
        <f t="shared" si="275"/>
        <v>0</v>
      </c>
      <c r="AL464" s="301">
        <f t="shared" si="275"/>
        <v>0</v>
      </c>
      <c r="AM464" s="301">
        <f t="shared" si="275"/>
        <v>0</v>
      </c>
      <c r="AN464" s="301">
        <f t="shared" si="275"/>
        <v>0</v>
      </c>
      <c r="AO464" s="301">
        <f t="shared" si="275"/>
        <v>0</v>
      </c>
      <c r="AP464" s="301">
        <f t="shared" si="275"/>
        <v>0</v>
      </c>
      <c r="AQ464" s="301">
        <f t="shared" si="275"/>
        <v>0</v>
      </c>
      <c r="AR464" s="301">
        <f t="shared" si="275"/>
        <v>0</v>
      </c>
      <c r="AS464" s="301">
        <f t="shared" si="275"/>
        <v>0</v>
      </c>
      <c r="AT464" s="301">
        <f t="shared" si="275"/>
        <v>0</v>
      </c>
      <c r="AU464" s="352"/>
      <c r="AV464" s="322"/>
      <c r="AW464" s="322"/>
      <c r="AX464" s="322"/>
      <c r="AY464" s="322"/>
      <c r="AZ464" s="313"/>
      <c r="BA464" s="313"/>
      <c r="BB464" s="322"/>
      <c r="BC464" s="322"/>
    </row>
    <row r="465" spans="1:55" s="278" customFormat="1" ht="42" customHeight="1" x14ac:dyDescent="0.25">
      <c r="A465" s="354" t="s">
        <v>40</v>
      </c>
      <c r="B465" s="347" t="str">
        <f>B525</f>
        <v>HUYỆN TUẦN GIÁO</v>
      </c>
      <c r="C465" s="316">
        <f t="shared" ref="C465:AT465" si="276">C525</f>
        <v>0</v>
      </c>
      <c r="D465" s="301">
        <f t="shared" si="276"/>
        <v>33725.857349999998</v>
      </c>
      <c r="E465" s="301">
        <f t="shared" si="276"/>
        <v>30347.114000000001</v>
      </c>
      <c r="F465" s="301"/>
      <c r="G465" s="301"/>
      <c r="H465" s="301">
        <f t="shared" si="276"/>
        <v>1320.0043499999999</v>
      </c>
      <c r="I465" s="301">
        <f t="shared" si="276"/>
        <v>1257.1469999999999</v>
      </c>
      <c r="J465" s="301">
        <f t="shared" si="276"/>
        <v>62.857349999999997</v>
      </c>
      <c r="K465" s="301">
        <f t="shared" si="276"/>
        <v>0</v>
      </c>
      <c r="L465" s="301">
        <f t="shared" si="276"/>
        <v>0</v>
      </c>
      <c r="M465" s="301">
        <f t="shared" si="276"/>
        <v>0</v>
      </c>
      <c r="N465" s="301">
        <f t="shared" si="276"/>
        <v>1320.0043499999999</v>
      </c>
      <c r="O465" s="301">
        <f t="shared" si="276"/>
        <v>1257.1469999999999</v>
      </c>
      <c r="P465" s="301">
        <f t="shared" si="276"/>
        <v>62.857349999999997</v>
      </c>
      <c r="Q465" s="301">
        <f t="shared" si="276"/>
        <v>1257.1469999999999</v>
      </c>
      <c r="R465" s="301">
        <f t="shared" si="276"/>
        <v>0</v>
      </c>
      <c r="S465" s="301">
        <f t="shared" si="276"/>
        <v>1257.1469999999999</v>
      </c>
      <c r="T465" s="301">
        <f t="shared" si="276"/>
        <v>62.857349999999997</v>
      </c>
      <c r="U465" s="301">
        <f t="shared" si="276"/>
        <v>0</v>
      </c>
      <c r="V465" s="301">
        <f t="shared" si="276"/>
        <v>62.857349999999997</v>
      </c>
      <c r="W465" s="301" t="e">
        <f t="shared" si="276"/>
        <v>#REF!</v>
      </c>
      <c r="X465" s="301" t="e">
        <f t="shared" si="276"/>
        <v>#REF!</v>
      </c>
      <c r="Y465" s="301" t="e">
        <f t="shared" si="276"/>
        <v>#REF!</v>
      </c>
      <c r="Z465" s="301" t="e">
        <f t="shared" si="276"/>
        <v>#REF!</v>
      </c>
      <c r="AA465" s="301" t="e">
        <f t="shared" si="276"/>
        <v>#REF!</v>
      </c>
      <c r="AB465" s="301" t="e">
        <f t="shared" si="276"/>
        <v>#REF!</v>
      </c>
      <c r="AC465" s="301" t="e">
        <f t="shared" si="276"/>
        <v>#REF!</v>
      </c>
      <c r="AD465" s="301" t="e">
        <f t="shared" si="276"/>
        <v>#REF!</v>
      </c>
      <c r="AE465" s="301" t="e">
        <f t="shared" si="276"/>
        <v>#REF!</v>
      </c>
      <c r="AF465" s="301" t="e">
        <f t="shared" si="276"/>
        <v>#REF!</v>
      </c>
      <c r="AG465" s="301" t="e">
        <f t="shared" si="276"/>
        <v>#REF!</v>
      </c>
      <c r="AH465" s="301" t="e">
        <f t="shared" si="276"/>
        <v>#REF!</v>
      </c>
      <c r="AI465" s="301" t="e">
        <f t="shared" si="276"/>
        <v>#REF!</v>
      </c>
      <c r="AJ465" s="301" t="e">
        <f t="shared" si="276"/>
        <v>#REF!</v>
      </c>
      <c r="AK465" s="301" t="e">
        <f t="shared" si="276"/>
        <v>#REF!</v>
      </c>
      <c r="AL465" s="301" t="e">
        <f t="shared" si="276"/>
        <v>#REF!</v>
      </c>
      <c r="AM465" s="301" t="e">
        <f t="shared" si="276"/>
        <v>#REF!</v>
      </c>
      <c r="AN465" s="301" t="e">
        <f t="shared" si="276"/>
        <v>#REF!</v>
      </c>
      <c r="AO465" s="301" t="e">
        <f t="shared" si="276"/>
        <v>#REF!</v>
      </c>
      <c r="AP465" s="301" t="e">
        <f t="shared" si="276"/>
        <v>#REF!</v>
      </c>
      <c r="AQ465" s="301" t="e">
        <f t="shared" si="276"/>
        <v>#REF!</v>
      </c>
      <c r="AR465" s="301" t="e">
        <f t="shared" si="276"/>
        <v>#REF!</v>
      </c>
      <c r="AS465" s="301" t="e">
        <f t="shared" si="276"/>
        <v>#REF!</v>
      </c>
      <c r="AT465" s="301" t="e">
        <f t="shared" si="276"/>
        <v>#REF!</v>
      </c>
      <c r="AU465" s="308"/>
      <c r="AV465" s="322"/>
      <c r="AW465" s="322"/>
      <c r="AX465" s="322"/>
      <c r="AY465" s="322"/>
      <c r="AZ465" s="313"/>
      <c r="BA465" s="313"/>
      <c r="BB465" s="322"/>
      <c r="BC465" s="322"/>
    </row>
    <row r="466" spans="1:55" s="278" customFormat="1" ht="40.5" customHeight="1" x14ac:dyDescent="0.25">
      <c r="A466" s="354" t="s">
        <v>151</v>
      </c>
      <c r="B466" s="347" t="str">
        <f>B544</f>
        <v xml:space="preserve">Vốn đối ứng CĐNSĐP 5% cấp huyện </v>
      </c>
      <c r="C466" s="347">
        <f t="shared" ref="C466:AT466" si="277">C544</f>
        <v>0</v>
      </c>
      <c r="D466" s="301">
        <f t="shared" si="277"/>
        <v>62.857349999999997</v>
      </c>
      <c r="E466" s="301">
        <f t="shared" si="277"/>
        <v>0</v>
      </c>
      <c r="F466" s="301">
        <f t="shared" si="277"/>
        <v>0</v>
      </c>
      <c r="G466" s="301">
        <f t="shared" si="277"/>
        <v>0</v>
      </c>
      <c r="H466" s="301">
        <f t="shared" si="277"/>
        <v>62.857349999999997</v>
      </c>
      <c r="I466" s="301">
        <f t="shared" si="277"/>
        <v>0</v>
      </c>
      <c r="J466" s="301">
        <f t="shared" si="277"/>
        <v>62.857349999999997</v>
      </c>
      <c r="K466" s="301">
        <f t="shared" si="277"/>
        <v>0</v>
      </c>
      <c r="L466" s="301">
        <f t="shared" si="277"/>
        <v>0</v>
      </c>
      <c r="M466" s="301">
        <f t="shared" si="277"/>
        <v>0</v>
      </c>
      <c r="N466" s="301">
        <f t="shared" si="277"/>
        <v>62.857349999999997</v>
      </c>
      <c r="O466" s="301">
        <f t="shared" si="277"/>
        <v>0</v>
      </c>
      <c r="P466" s="301">
        <f t="shared" si="277"/>
        <v>62.857349999999997</v>
      </c>
      <c r="Q466" s="301">
        <f t="shared" si="277"/>
        <v>0</v>
      </c>
      <c r="R466" s="301">
        <f t="shared" si="277"/>
        <v>0</v>
      </c>
      <c r="S466" s="301">
        <f t="shared" si="277"/>
        <v>0</v>
      </c>
      <c r="T466" s="301">
        <f t="shared" si="277"/>
        <v>62.857349999999997</v>
      </c>
      <c r="U466" s="301">
        <f t="shared" si="277"/>
        <v>0</v>
      </c>
      <c r="V466" s="301">
        <f t="shared" si="277"/>
        <v>62.857349999999997</v>
      </c>
      <c r="W466" s="301">
        <f t="shared" si="277"/>
        <v>0</v>
      </c>
      <c r="X466" s="301">
        <f t="shared" si="277"/>
        <v>0</v>
      </c>
      <c r="Y466" s="301">
        <f t="shared" si="277"/>
        <v>0</v>
      </c>
      <c r="Z466" s="301">
        <f t="shared" si="277"/>
        <v>0</v>
      </c>
      <c r="AA466" s="301">
        <f t="shared" si="277"/>
        <v>0</v>
      </c>
      <c r="AB466" s="301">
        <f t="shared" si="277"/>
        <v>0</v>
      </c>
      <c r="AC466" s="301">
        <f t="shared" si="277"/>
        <v>0</v>
      </c>
      <c r="AD466" s="301">
        <f t="shared" si="277"/>
        <v>0</v>
      </c>
      <c r="AE466" s="301">
        <f t="shared" si="277"/>
        <v>0</v>
      </c>
      <c r="AF466" s="301">
        <f t="shared" si="277"/>
        <v>0</v>
      </c>
      <c r="AG466" s="301">
        <f t="shared" si="277"/>
        <v>0</v>
      </c>
      <c r="AH466" s="301">
        <f t="shared" si="277"/>
        <v>0</v>
      </c>
      <c r="AI466" s="301">
        <f t="shared" si="277"/>
        <v>0</v>
      </c>
      <c r="AJ466" s="301">
        <f t="shared" si="277"/>
        <v>0</v>
      </c>
      <c r="AK466" s="301">
        <f t="shared" si="277"/>
        <v>0</v>
      </c>
      <c r="AL466" s="301">
        <f t="shared" si="277"/>
        <v>0</v>
      </c>
      <c r="AM466" s="301">
        <f t="shared" si="277"/>
        <v>0</v>
      </c>
      <c r="AN466" s="301">
        <f t="shared" si="277"/>
        <v>0</v>
      </c>
      <c r="AO466" s="301">
        <f t="shared" si="277"/>
        <v>0</v>
      </c>
      <c r="AP466" s="301">
        <f t="shared" si="277"/>
        <v>0</v>
      </c>
      <c r="AQ466" s="301">
        <f t="shared" si="277"/>
        <v>0</v>
      </c>
      <c r="AR466" s="301">
        <f t="shared" si="277"/>
        <v>0</v>
      </c>
      <c r="AS466" s="301">
        <f t="shared" si="277"/>
        <v>0</v>
      </c>
      <c r="AT466" s="301">
        <f t="shared" si="277"/>
        <v>0</v>
      </c>
      <c r="AU466" s="352"/>
      <c r="AV466" s="322"/>
      <c r="AW466" s="322"/>
      <c r="AX466" s="322"/>
      <c r="AY466" s="322"/>
      <c r="AZ466" s="313"/>
      <c r="BA466" s="313"/>
      <c r="BB466" s="322"/>
      <c r="BC466" s="322"/>
    </row>
    <row r="467" spans="1:55" s="278" customFormat="1" ht="42" customHeight="1" x14ac:dyDescent="0.25">
      <c r="A467" s="354" t="s">
        <v>41</v>
      </c>
      <c r="B467" s="347" t="str">
        <f>B545</f>
        <v>HUYỆN ĐIỆN BIÊN ĐÔNG</v>
      </c>
      <c r="C467" s="316">
        <f t="shared" ref="C467:AT467" si="278">C545</f>
        <v>0</v>
      </c>
      <c r="D467" s="301">
        <f t="shared" si="278"/>
        <v>173202</v>
      </c>
      <c r="E467" s="301">
        <f t="shared" si="278"/>
        <v>173202</v>
      </c>
      <c r="F467" s="301"/>
      <c r="G467" s="301"/>
      <c r="H467" s="301">
        <f t="shared" si="278"/>
        <v>173202</v>
      </c>
      <c r="I467" s="301">
        <f t="shared" si="278"/>
        <v>173202</v>
      </c>
      <c r="J467" s="301">
        <f t="shared" si="278"/>
        <v>0</v>
      </c>
      <c r="K467" s="301">
        <f t="shared" si="278"/>
        <v>160202</v>
      </c>
      <c r="L467" s="301">
        <f t="shared" si="278"/>
        <v>160202</v>
      </c>
      <c r="M467" s="301">
        <f t="shared" si="278"/>
        <v>0</v>
      </c>
      <c r="N467" s="301">
        <f t="shared" si="278"/>
        <v>13000</v>
      </c>
      <c r="O467" s="301">
        <f t="shared" si="278"/>
        <v>13000</v>
      </c>
      <c r="P467" s="301">
        <f t="shared" si="278"/>
        <v>0</v>
      </c>
      <c r="Q467" s="301">
        <f t="shared" si="278"/>
        <v>71502</v>
      </c>
      <c r="R467" s="301">
        <f t="shared" si="278"/>
        <v>71502</v>
      </c>
      <c r="S467" s="301">
        <f t="shared" si="278"/>
        <v>0</v>
      </c>
      <c r="T467" s="301">
        <f t="shared" si="278"/>
        <v>0</v>
      </c>
      <c r="U467" s="301">
        <f t="shared" si="278"/>
        <v>0</v>
      </c>
      <c r="V467" s="301">
        <f t="shared" si="278"/>
        <v>0</v>
      </c>
      <c r="W467" s="301" t="e">
        <f t="shared" si="278"/>
        <v>#REF!</v>
      </c>
      <c r="X467" s="301" t="e">
        <f t="shared" si="278"/>
        <v>#REF!</v>
      </c>
      <c r="Y467" s="301" t="e">
        <f t="shared" si="278"/>
        <v>#REF!</v>
      </c>
      <c r="Z467" s="301" t="e">
        <f t="shared" si="278"/>
        <v>#REF!</v>
      </c>
      <c r="AA467" s="301" t="e">
        <f t="shared" si="278"/>
        <v>#REF!</v>
      </c>
      <c r="AB467" s="301" t="e">
        <f t="shared" si="278"/>
        <v>#REF!</v>
      </c>
      <c r="AC467" s="301" t="e">
        <f t="shared" si="278"/>
        <v>#REF!</v>
      </c>
      <c r="AD467" s="301" t="e">
        <f t="shared" si="278"/>
        <v>#REF!</v>
      </c>
      <c r="AE467" s="301" t="e">
        <f t="shared" si="278"/>
        <v>#REF!</v>
      </c>
      <c r="AF467" s="301" t="e">
        <f t="shared" si="278"/>
        <v>#REF!</v>
      </c>
      <c r="AG467" s="301" t="e">
        <f t="shared" si="278"/>
        <v>#REF!</v>
      </c>
      <c r="AH467" s="301" t="e">
        <f t="shared" si="278"/>
        <v>#REF!</v>
      </c>
      <c r="AI467" s="301" t="e">
        <f t="shared" si="278"/>
        <v>#REF!</v>
      </c>
      <c r="AJ467" s="301" t="e">
        <f t="shared" si="278"/>
        <v>#REF!</v>
      </c>
      <c r="AK467" s="301" t="e">
        <f t="shared" si="278"/>
        <v>#REF!</v>
      </c>
      <c r="AL467" s="301" t="e">
        <f t="shared" si="278"/>
        <v>#REF!</v>
      </c>
      <c r="AM467" s="301" t="e">
        <f t="shared" si="278"/>
        <v>#REF!</v>
      </c>
      <c r="AN467" s="301" t="e">
        <f t="shared" si="278"/>
        <v>#REF!</v>
      </c>
      <c r="AO467" s="301" t="e">
        <f t="shared" si="278"/>
        <v>#REF!</v>
      </c>
      <c r="AP467" s="301" t="e">
        <f t="shared" si="278"/>
        <v>#REF!</v>
      </c>
      <c r="AQ467" s="301" t="e">
        <f t="shared" si="278"/>
        <v>#REF!</v>
      </c>
      <c r="AR467" s="301" t="e">
        <f t="shared" si="278"/>
        <v>#REF!</v>
      </c>
      <c r="AS467" s="301" t="e">
        <f t="shared" si="278"/>
        <v>#REF!</v>
      </c>
      <c r="AT467" s="301" t="e">
        <f t="shared" si="278"/>
        <v>#REF!</v>
      </c>
      <c r="AU467" s="352"/>
      <c r="AV467" s="322"/>
      <c r="AW467" s="322"/>
      <c r="AX467" s="322"/>
      <c r="AY467" s="322"/>
      <c r="AZ467" s="313"/>
      <c r="BA467" s="313"/>
      <c r="BB467" s="322"/>
      <c r="BC467" s="322"/>
    </row>
    <row r="468" spans="1:55" s="278" customFormat="1" ht="41.25" customHeight="1" x14ac:dyDescent="0.25">
      <c r="A468" s="354" t="s">
        <v>151</v>
      </c>
      <c r="B468" s="347" t="str">
        <f>B569</f>
        <v xml:space="preserve">Vốn đối ứng CĐNSĐP 5% cấp huyện </v>
      </c>
      <c r="C468" s="347">
        <f t="shared" ref="C468:AU468" si="279">C569</f>
        <v>0</v>
      </c>
      <c r="D468" s="347">
        <f t="shared" si="279"/>
        <v>0</v>
      </c>
      <c r="E468" s="347">
        <f t="shared" si="279"/>
        <v>0</v>
      </c>
      <c r="F468" s="347">
        <f t="shared" si="279"/>
        <v>0</v>
      </c>
      <c r="G468" s="347">
        <f t="shared" si="279"/>
        <v>0</v>
      </c>
      <c r="H468" s="347">
        <f t="shared" si="279"/>
        <v>0</v>
      </c>
      <c r="I468" s="347">
        <f t="shared" si="279"/>
        <v>0</v>
      </c>
      <c r="J468" s="347">
        <f t="shared" si="279"/>
        <v>0</v>
      </c>
      <c r="K468" s="347">
        <f t="shared" si="279"/>
        <v>0</v>
      </c>
      <c r="L468" s="347">
        <f t="shared" si="279"/>
        <v>0</v>
      </c>
      <c r="M468" s="347">
        <f t="shared" si="279"/>
        <v>0</v>
      </c>
      <c r="N468" s="347">
        <f t="shared" si="279"/>
        <v>0</v>
      </c>
      <c r="O468" s="347">
        <f t="shared" si="279"/>
        <v>0</v>
      </c>
      <c r="P468" s="347">
        <f t="shared" si="279"/>
        <v>0</v>
      </c>
      <c r="Q468" s="347">
        <f t="shared" si="279"/>
        <v>0</v>
      </c>
      <c r="R468" s="347">
        <f t="shared" si="279"/>
        <v>0</v>
      </c>
      <c r="S468" s="347">
        <f t="shared" si="279"/>
        <v>0</v>
      </c>
      <c r="T468" s="347">
        <f t="shared" si="279"/>
        <v>0</v>
      </c>
      <c r="U468" s="347">
        <f t="shared" si="279"/>
        <v>0</v>
      </c>
      <c r="V468" s="347">
        <f t="shared" si="279"/>
        <v>0</v>
      </c>
      <c r="W468" s="347">
        <f t="shared" si="279"/>
        <v>0</v>
      </c>
      <c r="X468" s="347">
        <f t="shared" si="279"/>
        <v>0</v>
      </c>
      <c r="Y468" s="347">
        <f t="shared" si="279"/>
        <v>0</v>
      </c>
      <c r="Z468" s="347">
        <f t="shared" si="279"/>
        <v>0</v>
      </c>
      <c r="AA468" s="347">
        <f t="shared" si="279"/>
        <v>0</v>
      </c>
      <c r="AB468" s="347">
        <f t="shared" si="279"/>
        <v>0</v>
      </c>
      <c r="AC468" s="347">
        <f t="shared" si="279"/>
        <v>0</v>
      </c>
      <c r="AD468" s="347">
        <f t="shared" si="279"/>
        <v>0</v>
      </c>
      <c r="AE468" s="347">
        <f t="shared" si="279"/>
        <v>0</v>
      </c>
      <c r="AF468" s="347">
        <f t="shared" si="279"/>
        <v>0</v>
      </c>
      <c r="AG468" s="347">
        <f t="shared" si="279"/>
        <v>0</v>
      </c>
      <c r="AH468" s="347">
        <f t="shared" si="279"/>
        <v>0</v>
      </c>
      <c r="AI468" s="347">
        <f t="shared" si="279"/>
        <v>0</v>
      </c>
      <c r="AJ468" s="347">
        <f t="shared" si="279"/>
        <v>0</v>
      </c>
      <c r="AK468" s="347">
        <f t="shared" si="279"/>
        <v>0</v>
      </c>
      <c r="AL468" s="347">
        <f t="shared" si="279"/>
        <v>0</v>
      </c>
      <c r="AM468" s="347">
        <f t="shared" si="279"/>
        <v>0</v>
      </c>
      <c r="AN468" s="347">
        <f t="shared" si="279"/>
        <v>0</v>
      </c>
      <c r="AO468" s="347">
        <f t="shared" si="279"/>
        <v>0</v>
      </c>
      <c r="AP468" s="347">
        <f t="shared" si="279"/>
        <v>0</v>
      </c>
      <c r="AQ468" s="347">
        <f t="shared" si="279"/>
        <v>0</v>
      </c>
      <c r="AR468" s="347">
        <f t="shared" si="279"/>
        <v>0</v>
      </c>
      <c r="AS468" s="347">
        <f t="shared" si="279"/>
        <v>0</v>
      </c>
      <c r="AT468" s="347">
        <f t="shared" si="279"/>
        <v>0</v>
      </c>
      <c r="AU468" s="347">
        <f t="shared" si="279"/>
        <v>0</v>
      </c>
      <c r="AV468" s="322"/>
      <c r="AW468" s="322"/>
      <c r="AX468" s="322"/>
      <c r="AY468" s="322"/>
      <c r="AZ468" s="313"/>
      <c r="BA468" s="313"/>
      <c r="BB468" s="322"/>
      <c r="BC468" s="322"/>
    </row>
    <row r="469" spans="1:55" s="278" customFormat="1" ht="51" customHeight="1" x14ac:dyDescent="0.25">
      <c r="A469" s="354" t="s">
        <v>42</v>
      </c>
      <c r="B469" s="347" t="str">
        <f>B570</f>
        <v>HUYỆN MƯỜNG ẲNG</v>
      </c>
      <c r="C469" s="316">
        <f t="shared" ref="C469:AT469" si="280">C570</f>
        <v>0</v>
      </c>
      <c r="D469" s="301">
        <f t="shared" si="280"/>
        <v>30000</v>
      </c>
      <c r="E469" s="301">
        <f t="shared" si="280"/>
        <v>0</v>
      </c>
      <c r="F469" s="301"/>
      <c r="G469" s="301"/>
      <c r="H469" s="301">
        <f t="shared" si="280"/>
        <v>26594.400000000001</v>
      </c>
      <c r="I469" s="301">
        <f t="shared" si="280"/>
        <v>26594.400000000001</v>
      </c>
      <c r="J469" s="301">
        <f t="shared" si="280"/>
        <v>0</v>
      </c>
      <c r="K469" s="301">
        <f t="shared" si="280"/>
        <v>26594.400000000001</v>
      </c>
      <c r="L469" s="301">
        <f t="shared" si="280"/>
        <v>26594.400000000001</v>
      </c>
      <c r="M469" s="301">
        <f t="shared" si="280"/>
        <v>0</v>
      </c>
      <c r="N469" s="301">
        <f t="shared" si="280"/>
        <v>0</v>
      </c>
      <c r="O469" s="301">
        <f t="shared" si="280"/>
        <v>0</v>
      </c>
      <c r="P469" s="301">
        <f t="shared" si="280"/>
        <v>0</v>
      </c>
      <c r="Q469" s="301">
        <f t="shared" si="280"/>
        <v>18616</v>
      </c>
      <c r="R469" s="301">
        <f t="shared" si="280"/>
        <v>18616</v>
      </c>
      <c r="S469" s="301">
        <f t="shared" si="280"/>
        <v>0</v>
      </c>
      <c r="T469" s="301">
        <f t="shared" si="280"/>
        <v>0</v>
      </c>
      <c r="U469" s="301">
        <f t="shared" si="280"/>
        <v>0</v>
      </c>
      <c r="V469" s="301">
        <f t="shared" si="280"/>
        <v>0</v>
      </c>
      <c r="W469" s="301" t="e">
        <f t="shared" si="280"/>
        <v>#REF!</v>
      </c>
      <c r="X469" s="301" t="e">
        <f t="shared" si="280"/>
        <v>#REF!</v>
      </c>
      <c r="Y469" s="301" t="e">
        <f t="shared" si="280"/>
        <v>#REF!</v>
      </c>
      <c r="Z469" s="301" t="e">
        <f t="shared" si="280"/>
        <v>#REF!</v>
      </c>
      <c r="AA469" s="301" t="e">
        <f t="shared" si="280"/>
        <v>#REF!</v>
      </c>
      <c r="AB469" s="301" t="e">
        <f t="shared" si="280"/>
        <v>#REF!</v>
      </c>
      <c r="AC469" s="301" t="e">
        <f t="shared" si="280"/>
        <v>#REF!</v>
      </c>
      <c r="AD469" s="301" t="e">
        <f t="shared" si="280"/>
        <v>#REF!</v>
      </c>
      <c r="AE469" s="301" t="e">
        <f t="shared" si="280"/>
        <v>#REF!</v>
      </c>
      <c r="AF469" s="301" t="e">
        <f t="shared" si="280"/>
        <v>#REF!</v>
      </c>
      <c r="AG469" s="301" t="e">
        <f t="shared" si="280"/>
        <v>#REF!</v>
      </c>
      <c r="AH469" s="301" t="e">
        <f t="shared" si="280"/>
        <v>#REF!</v>
      </c>
      <c r="AI469" s="301" t="e">
        <f t="shared" si="280"/>
        <v>#REF!</v>
      </c>
      <c r="AJ469" s="301" t="e">
        <f t="shared" si="280"/>
        <v>#REF!</v>
      </c>
      <c r="AK469" s="301" t="e">
        <f t="shared" si="280"/>
        <v>#REF!</v>
      </c>
      <c r="AL469" s="301" t="e">
        <f t="shared" si="280"/>
        <v>#REF!</v>
      </c>
      <c r="AM469" s="301" t="e">
        <f t="shared" si="280"/>
        <v>#REF!</v>
      </c>
      <c r="AN469" s="301" t="e">
        <f t="shared" si="280"/>
        <v>#REF!</v>
      </c>
      <c r="AO469" s="316" t="e">
        <f t="shared" si="280"/>
        <v>#REF!</v>
      </c>
      <c r="AP469" s="316" t="e">
        <f t="shared" si="280"/>
        <v>#REF!</v>
      </c>
      <c r="AQ469" s="316" t="e">
        <f t="shared" si="280"/>
        <v>#REF!</v>
      </c>
      <c r="AR469" s="316" t="e">
        <f t="shared" si="280"/>
        <v>#REF!</v>
      </c>
      <c r="AS469" s="316" t="e">
        <f t="shared" si="280"/>
        <v>#REF!</v>
      </c>
      <c r="AT469" s="316" t="e">
        <f t="shared" si="280"/>
        <v>#REF!</v>
      </c>
      <c r="AU469" s="352"/>
      <c r="AV469" s="322"/>
      <c r="AW469" s="322"/>
      <c r="AX469" s="322"/>
      <c r="AY469" s="322"/>
      <c r="AZ469" s="313"/>
      <c r="BA469" s="313"/>
      <c r="BB469" s="322"/>
      <c r="BC469" s="322"/>
    </row>
    <row r="470" spans="1:55" s="278" customFormat="1" ht="42" customHeight="1" x14ac:dyDescent="0.25">
      <c r="A470" s="354" t="s">
        <v>151</v>
      </c>
      <c r="B470" s="347" t="str">
        <f>B578</f>
        <v xml:space="preserve">Vốn đối ứng CĐNSĐP 5% cấp huyện </v>
      </c>
      <c r="C470" s="347">
        <f t="shared" ref="C470:AU470" si="281">C578</f>
        <v>0</v>
      </c>
      <c r="D470" s="347">
        <f t="shared" si="281"/>
        <v>0</v>
      </c>
      <c r="E470" s="347">
        <f t="shared" si="281"/>
        <v>0</v>
      </c>
      <c r="F470" s="347">
        <f t="shared" si="281"/>
        <v>0</v>
      </c>
      <c r="G470" s="347">
        <f t="shared" si="281"/>
        <v>0</v>
      </c>
      <c r="H470" s="347">
        <f t="shared" si="281"/>
        <v>0</v>
      </c>
      <c r="I470" s="347">
        <f t="shared" si="281"/>
        <v>0</v>
      </c>
      <c r="J470" s="347">
        <f t="shared" si="281"/>
        <v>0</v>
      </c>
      <c r="K470" s="347">
        <f t="shared" si="281"/>
        <v>0</v>
      </c>
      <c r="L470" s="347">
        <f t="shared" si="281"/>
        <v>0</v>
      </c>
      <c r="M470" s="347">
        <f t="shared" si="281"/>
        <v>0</v>
      </c>
      <c r="N470" s="347">
        <f t="shared" si="281"/>
        <v>0</v>
      </c>
      <c r="O470" s="347">
        <f t="shared" si="281"/>
        <v>0</v>
      </c>
      <c r="P470" s="347">
        <f t="shared" si="281"/>
        <v>0</v>
      </c>
      <c r="Q470" s="347">
        <f t="shared" si="281"/>
        <v>0</v>
      </c>
      <c r="R470" s="347">
        <f t="shared" si="281"/>
        <v>0</v>
      </c>
      <c r="S470" s="347">
        <f t="shared" si="281"/>
        <v>0</v>
      </c>
      <c r="T470" s="347">
        <f t="shared" si="281"/>
        <v>0</v>
      </c>
      <c r="U470" s="347">
        <f t="shared" si="281"/>
        <v>0</v>
      </c>
      <c r="V470" s="347">
        <f t="shared" si="281"/>
        <v>0</v>
      </c>
      <c r="W470" s="347">
        <f t="shared" si="281"/>
        <v>0</v>
      </c>
      <c r="X470" s="347">
        <f t="shared" si="281"/>
        <v>0</v>
      </c>
      <c r="Y470" s="347">
        <f t="shared" si="281"/>
        <v>0</v>
      </c>
      <c r="Z470" s="347">
        <f t="shared" si="281"/>
        <v>0</v>
      </c>
      <c r="AA470" s="347">
        <f t="shared" si="281"/>
        <v>0</v>
      </c>
      <c r="AB470" s="347">
        <f t="shared" si="281"/>
        <v>0</v>
      </c>
      <c r="AC470" s="347">
        <f t="shared" si="281"/>
        <v>0</v>
      </c>
      <c r="AD470" s="347">
        <f t="shared" si="281"/>
        <v>0</v>
      </c>
      <c r="AE470" s="347">
        <f t="shared" si="281"/>
        <v>0</v>
      </c>
      <c r="AF470" s="347">
        <f t="shared" si="281"/>
        <v>0</v>
      </c>
      <c r="AG470" s="347">
        <f t="shared" si="281"/>
        <v>0</v>
      </c>
      <c r="AH470" s="347">
        <f t="shared" si="281"/>
        <v>0</v>
      </c>
      <c r="AI470" s="347">
        <f t="shared" si="281"/>
        <v>0</v>
      </c>
      <c r="AJ470" s="347">
        <f t="shared" si="281"/>
        <v>0</v>
      </c>
      <c r="AK470" s="347">
        <f t="shared" si="281"/>
        <v>0</v>
      </c>
      <c r="AL470" s="347">
        <f t="shared" si="281"/>
        <v>0</v>
      </c>
      <c r="AM470" s="347">
        <f t="shared" si="281"/>
        <v>0</v>
      </c>
      <c r="AN470" s="347">
        <f t="shared" si="281"/>
        <v>0</v>
      </c>
      <c r="AO470" s="347">
        <f t="shared" si="281"/>
        <v>0</v>
      </c>
      <c r="AP470" s="347">
        <f t="shared" si="281"/>
        <v>0</v>
      </c>
      <c r="AQ470" s="347">
        <f t="shared" si="281"/>
        <v>0</v>
      </c>
      <c r="AR470" s="347">
        <f t="shared" si="281"/>
        <v>0</v>
      </c>
      <c r="AS470" s="347">
        <f t="shared" si="281"/>
        <v>0</v>
      </c>
      <c r="AT470" s="347">
        <f t="shared" si="281"/>
        <v>0</v>
      </c>
      <c r="AU470" s="347">
        <f t="shared" si="281"/>
        <v>0</v>
      </c>
      <c r="AV470" s="322"/>
      <c r="AW470" s="322"/>
      <c r="AX470" s="322"/>
      <c r="AY470" s="322"/>
      <c r="AZ470" s="313"/>
      <c r="BA470" s="313"/>
      <c r="BB470" s="322"/>
      <c r="BC470" s="322"/>
    </row>
    <row r="471" spans="1:55" s="278" customFormat="1" ht="42" customHeight="1" x14ac:dyDescent="0.25">
      <c r="A471" s="354" t="s">
        <v>43</v>
      </c>
      <c r="B471" s="347" t="str">
        <f>B579</f>
        <v>HUYỆN MƯỜNG NHÉ</v>
      </c>
      <c r="C471" s="316">
        <f t="shared" ref="C471:AT471" si="282">C579</f>
        <v>0</v>
      </c>
      <c r="D471" s="301">
        <f t="shared" si="282"/>
        <v>91056</v>
      </c>
      <c r="E471" s="301">
        <f t="shared" si="282"/>
        <v>91056</v>
      </c>
      <c r="F471" s="301"/>
      <c r="G471" s="301"/>
      <c r="H471" s="301">
        <f t="shared" si="282"/>
        <v>87844</v>
      </c>
      <c r="I471" s="301">
        <f t="shared" si="282"/>
        <v>87844</v>
      </c>
      <c r="J471" s="301">
        <f t="shared" si="282"/>
        <v>0</v>
      </c>
      <c r="K471" s="301">
        <f t="shared" si="282"/>
        <v>87844</v>
      </c>
      <c r="L471" s="301">
        <f t="shared" si="282"/>
        <v>87844</v>
      </c>
      <c r="M471" s="301">
        <f t="shared" si="282"/>
        <v>0</v>
      </c>
      <c r="N471" s="301">
        <f t="shared" si="282"/>
        <v>0</v>
      </c>
      <c r="O471" s="301">
        <f t="shared" si="282"/>
        <v>0</v>
      </c>
      <c r="P471" s="301">
        <f t="shared" si="282"/>
        <v>0</v>
      </c>
      <c r="Q471" s="301">
        <f t="shared" si="282"/>
        <v>52489.799999999996</v>
      </c>
      <c r="R471" s="301">
        <f t="shared" si="282"/>
        <v>52489.799999999996</v>
      </c>
      <c r="S471" s="301">
        <f t="shared" si="282"/>
        <v>0</v>
      </c>
      <c r="T471" s="301">
        <f t="shared" si="282"/>
        <v>0</v>
      </c>
      <c r="U471" s="301">
        <f t="shared" si="282"/>
        <v>0</v>
      </c>
      <c r="V471" s="301">
        <f t="shared" si="282"/>
        <v>0</v>
      </c>
      <c r="W471" s="301" t="e">
        <f t="shared" si="282"/>
        <v>#REF!</v>
      </c>
      <c r="X471" s="301" t="e">
        <f t="shared" si="282"/>
        <v>#REF!</v>
      </c>
      <c r="Y471" s="301" t="e">
        <f t="shared" si="282"/>
        <v>#REF!</v>
      </c>
      <c r="Z471" s="301" t="e">
        <f t="shared" si="282"/>
        <v>#REF!</v>
      </c>
      <c r="AA471" s="301" t="e">
        <f t="shared" si="282"/>
        <v>#REF!</v>
      </c>
      <c r="AB471" s="301" t="e">
        <f t="shared" si="282"/>
        <v>#REF!</v>
      </c>
      <c r="AC471" s="301" t="e">
        <f t="shared" si="282"/>
        <v>#REF!</v>
      </c>
      <c r="AD471" s="301" t="e">
        <f t="shared" si="282"/>
        <v>#REF!</v>
      </c>
      <c r="AE471" s="301" t="e">
        <f t="shared" si="282"/>
        <v>#REF!</v>
      </c>
      <c r="AF471" s="301" t="e">
        <f t="shared" si="282"/>
        <v>#REF!</v>
      </c>
      <c r="AG471" s="301" t="e">
        <f t="shared" si="282"/>
        <v>#REF!</v>
      </c>
      <c r="AH471" s="301" t="e">
        <f t="shared" si="282"/>
        <v>#REF!</v>
      </c>
      <c r="AI471" s="301" t="e">
        <f t="shared" si="282"/>
        <v>#REF!</v>
      </c>
      <c r="AJ471" s="301" t="e">
        <f t="shared" si="282"/>
        <v>#REF!</v>
      </c>
      <c r="AK471" s="301" t="e">
        <f t="shared" si="282"/>
        <v>#REF!</v>
      </c>
      <c r="AL471" s="301" t="e">
        <f t="shared" si="282"/>
        <v>#REF!</v>
      </c>
      <c r="AM471" s="301" t="e">
        <f t="shared" si="282"/>
        <v>#REF!</v>
      </c>
      <c r="AN471" s="301" t="e">
        <f t="shared" si="282"/>
        <v>#REF!</v>
      </c>
      <c r="AO471" s="316" t="e">
        <f t="shared" si="282"/>
        <v>#REF!</v>
      </c>
      <c r="AP471" s="316" t="e">
        <f t="shared" si="282"/>
        <v>#REF!</v>
      </c>
      <c r="AQ471" s="316" t="e">
        <f t="shared" si="282"/>
        <v>#REF!</v>
      </c>
      <c r="AR471" s="316" t="e">
        <f t="shared" si="282"/>
        <v>#REF!</v>
      </c>
      <c r="AS471" s="316" t="e">
        <f t="shared" si="282"/>
        <v>#REF!</v>
      </c>
      <c r="AT471" s="316" t="e">
        <f t="shared" si="282"/>
        <v>#REF!</v>
      </c>
      <c r="AU471" s="352"/>
      <c r="AV471" s="322"/>
      <c r="AW471" s="322"/>
      <c r="AX471" s="322"/>
      <c r="AY471" s="322"/>
      <c r="AZ471" s="313"/>
      <c r="BA471" s="313"/>
      <c r="BB471" s="322"/>
      <c r="BC471" s="322"/>
    </row>
    <row r="472" spans="1:55" s="278" customFormat="1" ht="45" customHeight="1" x14ac:dyDescent="0.25">
      <c r="A472" s="354" t="s">
        <v>151</v>
      </c>
      <c r="B472" s="347" t="str">
        <f>B595</f>
        <v xml:space="preserve">Vốn đối ứng CĐNSĐP 5% cấp huyện </v>
      </c>
      <c r="C472" s="316">
        <f t="shared" ref="C472:AT472" si="283">C595</f>
        <v>0</v>
      </c>
      <c r="D472" s="301">
        <f t="shared" si="283"/>
        <v>0</v>
      </c>
      <c r="E472" s="301">
        <f t="shared" si="283"/>
        <v>0</v>
      </c>
      <c r="F472" s="301"/>
      <c r="G472" s="301"/>
      <c r="H472" s="301">
        <f t="shared" si="283"/>
        <v>0</v>
      </c>
      <c r="I472" s="301">
        <f t="shared" si="283"/>
        <v>0</v>
      </c>
      <c r="J472" s="301">
        <f t="shared" si="283"/>
        <v>0</v>
      </c>
      <c r="K472" s="301">
        <f t="shared" si="283"/>
        <v>0</v>
      </c>
      <c r="L472" s="301">
        <f t="shared" si="283"/>
        <v>0</v>
      </c>
      <c r="M472" s="301">
        <f t="shared" si="283"/>
        <v>0</v>
      </c>
      <c r="N472" s="301">
        <f t="shared" si="283"/>
        <v>0</v>
      </c>
      <c r="O472" s="301">
        <f t="shared" si="283"/>
        <v>0</v>
      </c>
      <c r="P472" s="301">
        <f t="shared" si="283"/>
        <v>0</v>
      </c>
      <c r="Q472" s="301">
        <f t="shared" si="283"/>
        <v>0</v>
      </c>
      <c r="R472" s="301">
        <f t="shared" si="283"/>
        <v>0</v>
      </c>
      <c r="S472" s="301">
        <f t="shared" si="283"/>
        <v>0</v>
      </c>
      <c r="T472" s="301">
        <f t="shared" si="283"/>
        <v>0</v>
      </c>
      <c r="U472" s="301">
        <f t="shared" si="283"/>
        <v>0</v>
      </c>
      <c r="V472" s="301">
        <f t="shared" si="283"/>
        <v>0</v>
      </c>
      <c r="W472" s="301">
        <f t="shared" si="283"/>
        <v>0</v>
      </c>
      <c r="X472" s="301">
        <f t="shared" si="283"/>
        <v>0</v>
      </c>
      <c r="Y472" s="301">
        <f t="shared" si="283"/>
        <v>0</v>
      </c>
      <c r="Z472" s="301">
        <f t="shared" si="283"/>
        <v>0</v>
      </c>
      <c r="AA472" s="301">
        <f t="shared" si="283"/>
        <v>0</v>
      </c>
      <c r="AB472" s="301">
        <f t="shared" si="283"/>
        <v>0</v>
      </c>
      <c r="AC472" s="301">
        <f t="shared" si="283"/>
        <v>0</v>
      </c>
      <c r="AD472" s="301">
        <f t="shared" si="283"/>
        <v>0</v>
      </c>
      <c r="AE472" s="301">
        <f t="shared" si="283"/>
        <v>0</v>
      </c>
      <c r="AF472" s="301">
        <f t="shared" si="283"/>
        <v>0</v>
      </c>
      <c r="AG472" s="301">
        <f t="shared" si="283"/>
        <v>0</v>
      </c>
      <c r="AH472" s="301">
        <f t="shared" si="283"/>
        <v>0</v>
      </c>
      <c r="AI472" s="301">
        <f t="shared" si="283"/>
        <v>0</v>
      </c>
      <c r="AJ472" s="301">
        <f t="shared" si="283"/>
        <v>0</v>
      </c>
      <c r="AK472" s="301">
        <f t="shared" si="283"/>
        <v>0</v>
      </c>
      <c r="AL472" s="301">
        <f t="shared" si="283"/>
        <v>0</v>
      </c>
      <c r="AM472" s="301">
        <f t="shared" si="283"/>
        <v>0</v>
      </c>
      <c r="AN472" s="301">
        <f t="shared" si="283"/>
        <v>0</v>
      </c>
      <c r="AO472" s="316">
        <f t="shared" si="283"/>
        <v>0</v>
      </c>
      <c r="AP472" s="316">
        <f t="shared" si="283"/>
        <v>0</v>
      </c>
      <c r="AQ472" s="316">
        <f t="shared" si="283"/>
        <v>0</v>
      </c>
      <c r="AR472" s="316">
        <f t="shared" si="283"/>
        <v>0</v>
      </c>
      <c r="AS472" s="316">
        <f t="shared" si="283"/>
        <v>0</v>
      </c>
      <c r="AT472" s="316">
        <f t="shared" si="283"/>
        <v>0</v>
      </c>
      <c r="AU472" s="352"/>
      <c r="AV472" s="322"/>
      <c r="AW472" s="322"/>
      <c r="AX472" s="322"/>
      <c r="AY472" s="322"/>
      <c r="AZ472" s="313"/>
      <c r="BA472" s="313"/>
      <c r="BB472" s="322"/>
      <c r="BC472" s="322"/>
    </row>
    <row r="473" spans="1:55" s="278" customFormat="1" ht="42" customHeight="1" x14ac:dyDescent="0.25">
      <c r="A473" s="354" t="s">
        <v>44</v>
      </c>
      <c r="B473" s="347" t="str">
        <f>B596</f>
        <v>HUYỆN MƯỜNG CHÀ</v>
      </c>
      <c r="C473" s="316">
        <f t="shared" ref="C473:AN473" si="284">C596</f>
        <v>0</v>
      </c>
      <c r="D473" s="301">
        <f t="shared" si="284"/>
        <v>177101</v>
      </c>
      <c r="E473" s="301">
        <f t="shared" si="284"/>
        <v>169767</v>
      </c>
      <c r="F473" s="301"/>
      <c r="G473" s="301"/>
      <c r="H473" s="301">
        <f t="shared" si="284"/>
        <v>134985.20600000001</v>
      </c>
      <c r="I473" s="301">
        <f t="shared" si="284"/>
        <v>134849.72</v>
      </c>
      <c r="J473" s="301">
        <f t="shared" si="284"/>
        <v>135.48600000000002</v>
      </c>
      <c r="K473" s="301">
        <f t="shared" si="284"/>
        <v>132140</v>
      </c>
      <c r="L473" s="301">
        <f t="shared" si="284"/>
        <v>132140</v>
      </c>
      <c r="M473" s="301">
        <f t="shared" si="284"/>
        <v>0</v>
      </c>
      <c r="N473" s="301">
        <f t="shared" si="284"/>
        <v>2845.2060000000001</v>
      </c>
      <c r="O473" s="301">
        <f t="shared" si="284"/>
        <v>2709.7200000000003</v>
      </c>
      <c r="P473" s="301">
        <f t="shared" si="284"/>
        <v>135.48600000000002</v>
      </c>
      <c r="Q473" s="301">
        <f t="shared" si="284"/>
        <v>30545.73</v>
      </c>
      <c r="R473" s="301">
        <f t="shared" si="284"/>
        <v>27836.2</v>
      </c>
      <c r="S473" s="301">
        <f t="shared" si="284"/>
        <v>2709.5299999999997</v>
      </c>
      <c r="T473" s="301">
        <f t="shared" si="284"/>
        <v>135.48600000000002</v>
      </c>
      <c r="U473" s="301">
        <f t="shared" si="284"/>
        <v>0</v>
      </c>
      <c r="V473" s="301">
        <f t="shared" si="284"/>
        <v>135.48600000000002</v>
      </c>
      <c r="W473" s="301" t="e">
        <f t="shared" si="284"/>
        <v>#REF!</v>
      </c>
      <c r="X473" s="301" t="e">
        <f t="shared" si="284"/>
        <v>#REF!</v>
      </c>
      <c r="Y473" s="301" t="e">
        <f t="shared" si="284"/>
        <v>#REF!</v>
      </c>
      <c r="Z473" s="301" t="e">
        <f t="shared" si="284"/>
        <v>#REF!</v>
      </c>
      <c r="AA473" s="301" t="e">
        <f t="shared" si="284"/>
        <v>#REF!</v>
      </c>
      <c r="AB473" s="301" t="e">
        <f t="shared" si="284"/>
        <v>#REF!</v>
      </c>
      <c r="AC473" s="301" t="e">
        <f t="shared" si="284"/>
        <v>#REF!</v>
      </c>
      <c r="AD473" s="301" t="e">
        <f t="shared" si="284"/>
        <v>#REF!</v>
      </c>
      <c r="AE473" s="301" t="e">
        <f t="shared" si="284"/>
        <v>#REF!</v>
      </c>
      <c r="AF473" s="301" t="e">
        <f t="shared" si="284"/>
        <v>#REF!</v>
      </c>
      <c r="AG473" s="301" t="e">
        <f t="shared" si="284"/>
        <v>#REF!</v>
      </c>
      <c r="AH473" s="301" t="e">
        <f t="shared" si="284"/>
        <v>#REF!</v>
      </c>
      <c r="AI473" s="301" t="e">
        <f t="shared" si="284"/>
        <v>#REF!</v>
      </c>
      <c r="AJ473" s="301" t="e">
        <f t="shared" si="284"/>
        <v>#REF!</v>
      </c>
      <c r="AK473" s="301" t="e">
        <f t="shared" si="284"/>
        <v>#REF!</v>
      </c>
      <c r="AL473" s="301" t="e">
        <f t="shared" si="284"/>
        <v>#REF!</v>
      </c>
      <c r="AM473" s="301" t="e">
        <f t="shared" si="284"/>
        <v>#REF!</v>
      </c>
      <c r="AN473" s="301" t="e">
        <f t="shared" si="284"/>
        <v>#REF!</v>
      </c>
      <c r="AO473" s="316"/>
      <c r="AP473" s="316"/>
      <c r="AQ473" s="316"/>
      <c r="AR473" s="316"/>
      <c r="AS473" s="316"/>
      <c r="AT473" s="316"/>
      <c r="AU473" s="352"/>
      <c r="AV473" s="322"/>
      <c r="AW473" s="322"/>
      <c r="AX473" s="322"/>
      <c r="AY473" s="322"/>
      <c r="AZ473" s="313"/>
      <c r="BA473" s="313"/>
      <c r="BB473" s="322"/>
      <c r="BC473" s="322"/>
    </row>
    <row r="474" spans="1:55" s="278" customFormat="1" ht="42.75" customHeight="1" x14ac:dyDescent="0.25">
      <c r="A474" s="354" t="s">
        <v>151</v>
      </c>
      <c r="B474" s="347" t="str">
        <f>B633</f>
        <v xml:space="preserve">Vốn đối ứng CĐNSĐP 5% cấp huyện </v>
      </c>
      <c r="C474" s="316">
        <f t="shared" ref="C474:AT474" si="285">C633</f>
        <v>0</v>
      </c>
      <c r="D474" s="301">
        <f t="shared" si="285"/>
        <v>135.48600000000002</v>
      </c>
      <c r="E474" s="301">
        <f t="shared" si="285"/>
        <v>0</v>
      </c>
      <c r="F474" s="301"/>
      <c r="G474" s="301"/>
      <c r="H474" s="301">
        <f t="shared" si="285"/>
        <v>135.48600000000002</v>
      </c>
      <c r="I474" s="301">
        <f t="shared" si="285"/>
        <v>0</v>
      </c>
      <c r="J474" s="301">
        <f t="shared" si="285"/>
        <v>135.48600000000002</v>
      </c>
      <c r="K474" s="301">
        <f t="shared" si="285"/>
        <v>0</v>
      </c>
      <c r="L474" s="301">
        <f t="shared" si="285"/>
        <v>0</v>
      </c>
      <c r="M474" s="301">
        <f t="shared" si="285"/>
        <v>0</v>
      </c>
      <c r="N474" s="301">
        <f t="shared" si="285"/>
        <v>135.48600000000002</v>
      </c>
      <c r="O474" s="301">
        <f t="shared" si="285"/>
        <v>0</v>
      </c>
      <c r="P474" s="301">
        <f t="shared" si="285"/>
        <v>135.48600000000002</v>
      </c>
      <c r="Q474" s="301">
        <f t="shared" si="285"/>
        <v>0</v>
      </c>
      <c r="R474" s="301">
        <f t="shared" si="285"/>
        <v>0</v>
      </c>
      <c r="S474" s="301">
        <f t="shared" si="285"/>
        <v>0</v>
      </c>
      <c r="T474" s="301">
        <f t="shared" si="285"/>
        <v>135.48600000000002</v>
      </c>
      <c r="U474" s="301">
        <f t="shared" si="285"/>
        <v>0</v>
      </c>
      <c r="V474" s="301">
        <f t="shared" si="285"/>
        <v>135.48600000000002</v>
      </c>
      <c r="W474" s="301">
        <f t="shared" si="285"/>
        <v>0</v>
      </c>
      <c r="X474" s="301">
        <f t="shared" si="285"/>
        <v>0</v>
      </c>
      <c r="Y474" s="301">
        <f t="shared" si="285"/>
        <v>0</v>
      </c>
      <c r="Z474" s="301">
        <f t="shared" si="285"/>
        <v>0</v>
      </c>
      <c r="AA474" s="301">
        <f t="shared" si="285"/>
        <v>0</v>
      </c>
      <c r="AB474" s="301">
        <f t="shared" si="285"/>
        <v>0</v>
      </c>
      <c r="AC474" s="301">
        <f t="shared" si="285"/>
        <v>0</v>
      </c>
      <c r="AD474" s="301">
        <f t="shared" si="285"/>
        <v>0</v>
      </c>
      <c r="AE474" s="301">
        <f t="shared" si="285"/>
        <v>0</v>
      </c>
      <c r="AF474" s="301">
        <f t="shared" si="285"/>
        <v>0</v>
      </c>
      <c r="AG474" s="301">
        <f t="shared" si="285"/>
        <v>0</v>
      </c>
      <c r="AH474" s="301">
        <f t="shared" si="285"/>
        <v>0</v>
      </c>
      <c r="AI474" s="301">
        <f t="shared" si="285"/>
        <v>0</v>
      </c>
      <c r="AJ474" s="301">
        <f t="shared" si="285"/>
        <v>0</v>
      </c>
      <c r="AK474" s="301">
        <f t="shared" si="285"/>
        <v>0</v>
      </c>
      <c r="AL474" s="301">
        <f t="shared" si="285"/>
        <v>0</v>
      </c>
      <c r="AM474" s="301">
        <f t="shared" si="285"/>
        <v>0</v>
      </c>
      <c r="AN474" s="301">
        <f t="shared" si="285"/>
        <v>0</v>
      </c>
      <c r="AO474" s="301">
        <f t="shared" si="285"/>
        <v>0</v>
      </c>
      <c r="AP474" s="301">
        <f t="shared" si="285"/>
        <v>0</v>
      </c>
      <c r="AQ474" s="301">
        <f t="shared" si="285"/>
        <v>0</v>
      </c>
      <c r="AR474" s="301">
        <f t="shared" si="285"/>
        <v>0</v>
      </c>
      <c r="AS474" s="301">
        <f t="shared" si="285"/>
        <v>0</v>
      </c>
      <c r="AT474" s="301">
        <f t="shared" si="285"/>
        <v>0</v>
      </c>
      <c r="AU474" s="352"/>
      <c r="AV474" s="322"/>
      <c r="AW474" s="322"/>
      <c r="AX474" s="322"/>
      <c r="AY474" s="322"/>
      <c r="AZ474" s="313"/>
      <c r="BA474" s="313"/>
      <c r="BB474" s="322"/>
      <c r="BC474" s="322"/>
    </row>
    <row r="475" spans="1:55" s="278" customFormat="1" ht="42" customHeight="1" x14ac:dyDescent="0.25">
      <c r="A475" s="354" t="s">
        <v>45</v>
      </c>
      <c r="B475" s="347" t="str">
        <f>B634</f>
        <v>HUYỆN TỦA CHÙA</v>
      </c>
      <c r="C475" s="316">
        <f t="shared" ref="C475:AT475" si="286">C634</f>
        <v>0</v>
      </c>
      <c r="D475" s="301">
        <f t="shared" si="286"/>
        <v>61043</v>
      </c>
      <c r="E475" s="301">
        <f t="shared" si="286"/>
        <v>61043</v>
      </c>
      <c r="F475" s="301"/>
      <c r="G475" s="301"/>
      <c r="H475" s="301">
        <f t="shared" si="286"/>
        <v>61043</v>
      </c>
      <c r="I475" s="301">
        <f t="shared" si="286"/>
        <v>61043</v>
      </c>
      <c r="J475" s="301">
        <f t="shared" si="286"/>
        <v>0</v>
      </c>
      <c r="K475" s="301">
        <f t="shared" si="286"/>
        <v>61043</v>
      </c>
      <c r="L475" s="301">
        <f t="shared" si="286"/>
        <v>61043</v>
      </c>
      <c r="M475" s="301">
        <f t="shared" si="286"/>
        <v>0</v>
      </c>
      <c r="N475" s="301">
        <f t="shared" si="286"/>
        <v>0</v>
      </c>
      <c r="O475" s="301">
        <f t="shared" si="286"/>
        <v>0</v>
      </c>
      <c r="P475" s="301">
        <f t="shared" si="286"/>
        <v>0</v>
      </c>
      <c r="Q475" s="301">
        <f t="shared" si="286"/>
        <v>31495</v>
      </c>
      <c r="R475" s="301">
        <f t="shared" si="286"/>
        <v>31495</v>
      </c>
      <c r="S475" s="301">
        <f t="shared" si="286"/>
        <v>0</v>
      </c>
      <c r="T475" s="301">
        <f t="shared" si="286"/>
        <v>0</v>
      </c>
      <c r="U475" s="301">
        <f t="shared" si="286"/>
        <v>0</v>
      </c>
      <c r="V475" s="301">
        <f t="shared" si="286"/>
        <v>0</v>
      </c>
      <c r="W475" s="301" t="e">
        <f t="shared" si="286"/>
        <v>#REF!</v>
      </c>
      <c r="X475" s="301" t="e">
        <f t="shared" si="286"/>
        <v>#REF!</v>
      </c>
      <c r="Y475" s="301" t="e">
        <f t="shared" si="286"/>
        <v>#REF!</v>
      </c>
      <c r="Z475" s="301" t="e">
        <f t="shared" si="286"/>
        <v>#REF!</v>
      </c>
      <c r="AA475" s="301" t="e">
        <f t="shared" si="286"/>
        <v>#REF!</v>
      </c>
      <c r="AB475" s="301" t="e">
        <f t="shared" si="286"/>
        <v>#REF!</v>
      </c>
      <c r="AC475" s="301" t="e">
        <f t="shared" si="286"/>
        <v>#REF!</v>
      </c>
      <c r="AD475" s="301" t="e">
        <f t="shared" si="286"/>
        <v>#REF!</v>
      </c>
      <c r="AE475" s="301" t="e">
        <f t="shared" si="286"/>
        <v>#REF!</v>
      </c>
      <c r="AF475" s="301" t="e">
        <f t="shared" si="286"/>
        <v>#REF!</v>
      </c>
      <c r="AG475" s="301" t="e">
        <f t="shared" si="286"/>
        <v>#REF!</v>
      </c>
      <c r="AH475" s="301" t="e">
        <f t="shared" si="286"/>
        <v>#REF!</v>
      </c>
      <c r="AI475" s="301" t="e">
        <f t="shared" si="286"/>
        <v>#REF!</v>
      </c>
      <c r="AJ475" s="301" t="e">
        <f t="shared" si="286"/>
        <v>#REF!</v>
      </c>
      <c r="AK475" s="301" t="e">
        <f t="shared" si="286"/>
        <v>#REF!</v>
      </c>
      <c r="AL475" s="301" t="e">
        <f t="shared" si="286"/>
        <v>#REF!</v>
      </c>
      <c r="AM475" s="301" t="e">
        <f t="shared" si="286"/>
        <v>#REF!</v>
      </c>
      <c r="AN475" s="301" t="e">
        <f t="shared" si="286"/>
        <v>#REF!</v>
      </c>
      <c r="AO475" s="301" t="e">
        <f t="shared" si="286"/>
        <v>#REF!</v>
      </c>
      <c r="AP475" s="301" t="e">
        <f t="shared" si="286"/>
        <v>#REF!</v>
      </c>
      <c r="AQ475" s="301" t="e">
        <f t="shared" si="286"/>
        <v>#REF!</v>
      </c>
      <c r="AR475" s="301" t="e">
        <f t="shared" si="286"/>
        <v>#REF!</v>
      </c>
      <c r="AS475" s="301" t="e">
        <f t="shared" si="286"/>
        <v>#REF!</v>
      </c>
      <c r="AT475" s="301" t="e">
        <f t="shared" si="286"/>
        <v>#REF!</v>
      </c>
      <c r="AU475" s="352"/>
      <c r="AV475" s="322"/>
      <c r="AW475" s="322"/>
      <c r="AX475" s="322"/>
      <c r="AY475" s="322"/>
      <c r="AZ475" s="313"/>
      <c r="BA475" s="313"/>
      <c r="BB475" s="322"/>
      <c r="BC475" s="322"/>
    </row>
    <row r="476" spans="1:55" s="278" customFormat="1" ht="44.25" customHeight="1" x14ac:dyDescent="0.25">
      <c r="A476" s="354" t="s">
        <v>151</v>
      </c>
      <c r="B476" s="347" t="str">
        <f>B649</f>
        <v xml:space="preserve">Vốn đối ứng CĐNSĐP 5% cấp huyện </v>
      </c>
      <c r="C476" s="316">
        <f t="shared" ref="C476:AT476" si="287">C649</f>
        <v>0</v>
      </c>
      <c r="D476" s="301">
        <f t="shared" si="287"/>
        <v>0</v>
      </c>
      <c r="E476" s="301">
        <f t="shared" si="287"/>
        <v>0</v>
      </c>
      <c r="F476" s="301"/>
      <c r="G476" s="301"/>
      <c r="H476" s="301">
        <f t="shared" si="287"/>
        <v>0</v>
      </c>
      <c r="I476" s="301">
        <f t="shared" si="287"/>
        <v>0</v>
      </c>
      <c r="J476" s="301">
        <f t="shared" si="287"/>
        <v>0</v>
      </c>
      <c r="K476" s="301">
        <f t="shared" si="287"/>
        <v>0</v>
      </c>
      <c r="L476" s="301">
        <f t="shared" si="287"/>
        <v>0</v>
      </c>
      <c r="M476" s="301">
        <f t="shared" si="287"/>
        <v>0</v>
      </c>
      <c r="N476" s="301">
        <f t="shared" si="287"/>
        <v>0</v>
      </c>
      <c r="O476" s="301">
        <f t="shared" si="287"/>
        <v>0</v>
      </c>
      <c r="P476" s="301">
        <f t="shared" si="287"/>
        <v>0</v>
      </c>
      <c r="Q476" s="301">
        <f t="shared" si="287"/>
        <v>0</v>
      </c>
      <c r="R476" s="301">
        <f t="shared" si="287"/>
        <v>0</v>
      </c>
      <c r="S476" s="301">
        <f t="shared" si="287"/>
        <v>0</v>
      </c>
      <c r="T476" s="301">
        <f t="shared" si="287"/>
        <v>0</v>
      </c>
      <c r="U476" s="301">
        <f t="shared" si="287"/>
        <v>0</v>
      </c>
      <c r="V476" s="301">
        <f t="shared" si="287"/>
        <v>0</v>
      </c>
      <c r="W476" s="301">
        <f t="shared" si="287"/>
        <v>0</v>
      </c>
      <c r="X476" s="301">
        <f t="shared" si="287"/>
        <v>0</v>
      </c>
      <c r="Y476" s="301">
        <f t="shared" si="287"/>
        <v>0</v>
      </c>
      <c r="Z476" s="301">
        <f t="shared" si="287"/>
        <v>0</v>
      </c>
      <c r="AA476" s="301">
        <f t="shared" si="287"/>
        <v>0</v>
      </c>
      <c r="AB476" s="301">
        <f t="shared" si="287"/>
        <v>0</v>
      </c>
      <c r="AC476" s="301">
        <f t="shared" si="287"/>
        <v>0</v>
      </c>
      <c r="AD476" s="301">
        <f t="shared" si="287"/>
        <v>0</v>
      </c>
      <c r="AE476" s="301">
        <f t="shared" si="287"/>
        <v>0</v>
      </c>
      <c r="AF476" s="301">
        <f t="shared" si="287"/>
        <v>0</v>
      </c>
      <c r="AG476" s="301">
        <f t="shared" si="287"/>
        <v>0</v>
      </c>
      <c r="AH476" s="301">
        <f t="shared" si="287"/>
        <v>0</v>
      </c>
      <c r="AI476" s="301">
        <f t="shared" si="287"/>
        <v>0</v>
      </c>
      <c r="AJ476" s="301">
        <f t="shared" si="287"/>
        <v>0</v>
      </c>
      <c r="AK476" s="301">
        <f t="shared" si="287"/>
        <v>0</v>
      </c>
      <c r="AL476" s="301">
        <f t="shared" si="287"/>
        <v>0</v>
      </c>
      <c r="AM476" s="301">
        <f t="shared" si="287"/>
        <v>0</v>
      </c>
      <c r="AN476" s="301">
        <f t="shared" si="287"/>
        <v>0</v>
      </c>
      <c r="AO476" s="316">
        <f t="shared" si="287"/>
        <v>0</v>
      </c>
      <c r="AP476" s="316">
        <f t="shared" si="287"/>
        <v>0</v>
      </c>
      <c r="AQ476" s="316">
        <f t="shared" si="287"/>
        <v>0</v>
      </c>
      <c r="AR476" s="316">
        <f t="shared" si="287"/>
        <v>0</v>
      </c>
      <c r="AS476" s="316">
        <f t="shared" si="287"/>
        <v>0</v>
      </c>
      <c r="AT476" s="316">
        <f t="shared" si="287"/>
        <v>0</v>
      </c>
      <c r="AU476" s="352"/>
      <c r="AV476" s="322"/>
      <c r="AW476" s="322"/>
      <c r="AX476" s="322"/>
      <c r="AY476" s="322"/>
      <c r="AZ476" s="313"/>
      <c r="BA476" s="313"/>
      <c r="BB476" s="322"/>
      <c r="BC476" s="322"/>
    </row>
    <row r="477" spans="1:55" s="278" customFormat="1" ht="42" customHeight="1" x14ac:dyDescent="0.25">
      <c r="A477" s="354" t="s">
        <v>46</v>
      </c>
      <c r="B477" s="347" t="str">
        <f>B650</f>
        <v>HUYỆN NẬM PỒ</v>
      </c>
      <c r="C477" s="316">
        <f t="shared" ref="C477:AT477" si="288">C650</f>
        <v>0</v>
      </c>
      <c r="D477" s="301">
        <f t="shared" si="288"/>
        <v>92150</v>
      </c>
      <c r="E477" s="301">
        <f t="shared" si="288"/>
        <v>92150</v>
      </c>
      <c r="F477" s="301"/>
      <c r="G477" s="301"/>
      <c r="H477" s="301">
        <f t="shared" si="288"/>
        <v>92150</v>
      </c>
      <c r="I477" s="301">
        <f t="shared" si="288"/>
        <v>92150</v>
      </c>
      <c r="J477" s="301">
        <f t="shared" si="288"/>
        <v>0</v>
      </c>
      <c r="K477" s="301">
        <f t="shared" si="288"/>
        <v>92150</v>
      </c>
      <c r="L477" s="301">
        <f t="shared" si="288"/>
        <v>92150</v>
      </c>
      <c r="M477" s="301">
        <f t="shared" si="288"/>
        <v>0</v>
      </c>
      <c r="N477" s="301">
        <f t="shared" si="288"/>
        <v>0</v>
      </c>
      <c r="O477" s="301">
        <f t="shared" si="288"/>
        <v>0</v>
      </c>
      <c r="P477" s="301">
        <f t="shared" si="288"/>
        <v>0</v>
      </c>
      <c r="Q477" s="301">
        <f t="shared" si="288"/>
        <v>48605</v>
      </c>
      <c r="R477" s="301">
        <f t="shared" si="288"/>
        <v>48605</v>
      </c>
      <c r="S477" s="301">
        <f t="shared" si="288"/>
        <v>0</v>
      </c>
      <c r="T477" s="301">
        <f t="shared" si="288"/>
        <v>0</v>
      </c>
      <c r="U477" s="301">
        <f t="shared" si="288"/>
        <v>0</v>
      </c>
      <c r="V477" s="301">
        <f t="shared" si="288"/>
        <v>0</v>
      </c>
      <c r="W477" s="301" t="e">
        <f t="shared" si="288"/>
        <v>#REF!</v>
      </c>
      <c r="X477" s="301" t="e">
        <f t="shared" si="288"/>
        <v>#REF!</v>
      </c>
      <c r="Y477" s="301" t="e">
        <f t="shared" si="288"/>
        <v>#REF!</v>
      </c>
      <c r="Z477" s="301" t="e">
        <f t="shared" si="288"/>
        <v>#REF!</v>
      </c>
      <c r="AA477" s="301" t="e">
        <f t="shared" si="288"/>
        <v>#REF!</v>
      </c>
      <c r="AB477" s="301" t="e">
        <f t="shared" si="288"/>
        <v>#REF!</v>
      </c>
      <c r="AC477" s="301" t="e">
        <f t="shared" si="288"/>
        <v>#REF!</v>
      </c>
      <c r="AD477" s="301" t="e">
        <f t="shared" si="288"/>
        <v>#REF!</v>
      </c>
      <c r="AE477" s="301" t="e">
        <f t="shared" si="288"/>
        <v>#REF!</v>
      </c>
      <c r="AF477" s="301" t="e">
        <f t="shared" si="288"/>
        <v>#REF!</v>
      </c>
      <c r="AG477" s="301" t="e">
        <f t="shared" si="288"/>
        <v>#REF!</v>
      </c>
      <c r="AH477" s="301" t="e">
        <f t="shared" si="288"/>
        <v>#REF!</v>
      </c>
      <c r="AI477" s="301" t="e">
        <f t="shared" si="288"/>
        <v>#REF!</v>
      </c>
      <c r="AJ477" s="301" t="e">
        <f t="shared" si="288"/>
        <v>#REF!</v>
      </c>
      <c r="AK477" s="301" t="e">
        <f t="shared" si="288"/>
        <v>#REF!</v>
      </c>
      <c r="AL477" s="301" t="e">
        <f t="shared" si="288"/>
        <v>#REF!</v>
      </c>
      <c r="AM477" s="301" t="e">
        <f t="shared" si="288"/>
        <v>#REF!</v>
      </c>
      <c r="AN477" s="301" t="e">
        <f t="shared" si="288"/>
        <v>#REF!</v>
      </c>
      <c r="AO477" s="301" t="e">
        <f t="shared" si="288"/>
        <v>#REF!</v>
      </c>
      <c r="AP477" s="301" t="e">
        <f t="shared" si="288"/>
        <v>#REF!</v>
      </c>
      <c r="AQ477" s="301" t="e">
        <f t="shared" si="288"/>
        <v>#REF!</v>
      </c>
      <c r="AR477" s="301" t="e">
        <f t="shared" si="288"/>
        <v>#REF!</v>
      </c>
      <c r="AS477" s="301" t="e">
        <f t="shared" si="288"/>
        <v>#REF!</v>
      </c>
      <c r="AT477" s="301" t="e">
        <f t="shared" si="288"/>
        <v>#REF!</v>
      </c>
      <c r="AU477" s="352"/>
      <c r="AV477" s="322"/>
      <c r="AW477" s="322"/>
      <c r="AX477" s="322"/>
      <c r="AY477" s="322"/>
      <c r="AZ477" s="313"/>
      <c r="BA477" s="313"/>
      <c r="BB477" s="322"/>
      <c r="BC477" s="322"/>
    </row>
    <row r="478" spans="1:55" s="278" customFormat="1" ht="48" customHeight="1" x14ac:dyDescent="0.25">
      <c r="A478" s="354" t="s">
        <v>151</v>
      </c>
      <c r="B478" s="347" t="str">
        <f>B674</f>
        <v xml:space="preserve">Vốn đối ứng CĐNSĐP 5% cấp huyện </v>
      </c>
      <c r="C478" s="347">
        <f t="shared" ref="C478:AT478" si="289">C674</f>
        <v>0</v>
      </c>
      <c r="D478" s="347">
        <f t="shared" si="289"/>
        <v>0</v>
      </c>
      <c r="E478" s="347">
        <f t="shared" si="289"/>
        <v>0</v>
      </c>
      <c r="F478" s="347">
        <f t="shared" si="289"/>
        <v>0</v>
      </c>
      <c r="G478" s="347">
        <f t="shared" si="289"/>
        <v>0</v>
      </c>
      <c r="H478" s="347">
        <f t="shared" si="289"/>
        <v>0</v>
      </c>
      <c r="I478" s="347">
        <f t="shared" si="289"/>
        <v>0</v>
      </c>
      <c r="J478" s="347">
        <f t="shared" si="289"/>
        <v>0</v>
      </c>
      <c r="K478" s="347">
        <f t="shared" si="289"/>
        <v>0</v>
      </c>
      <c r="L478" s="347">
        <f t="shared" si="289"/>
        <v>0</v>
      </c>
      <c r="M478" s="347">
        <f t="shared" si="289"/>
        <v>0</v>
      </c>
      <c r="N478" s="347">
        <f t="shared" si="289"/>
        <v>0</v>
      </c>
      <c r="O478" s="347">
        <f t="shared" si="289"/>
        <v>0</v>
      </c>
      <c r="P478" s="347">
        <f t="shared" si="289"/>
        <v>0</v>
      </c>
      <c r="Q478" s="347">
        <f t="shared" si="289"/>
        <v>0</v>
      </c>
      <c r="R478" s="347">
        <f t="shared" si="289"/>
        <v>0</v>
      </c>
      <c r="S478" s="347">
        <f t="shared" si="289"/>
        <v>0</v>
      </c>
      <c r="T478" s="347">
        <f t="shared" si="289"/>
        <v>0</v>
      </c>
      <c r="U478" s="347">
        <f t="shared" si="289"/>
        <v>0</v>
      </c>
      <c r="V478" s="347">
        <f t="shared" si="289"/>
        <v>0</v>
      </c>
      <c r="W478" s="347">
        <f t="shared" si="289"/>
        <v>0</v>
      </c>
      <c r="X478" s="347">
        <f t="shared" si="289"/>
        <v>0</v>
      </c>
      <c r="Y478" s="347">
        <f t="shared" si="289"/>
        <v>0</v>
      </c>
      <c r="Z478" s="347">
        <f t="shared" si="289"/>
        <v>0</v>
      </c>
      <c r="AA478" s="347">
        <f t="shared" si="289"/>
        <v>0</v>
      </c>
      <c r="AB478" s="347">
        <f t="shared" si="289"/>
        <v>0</v>
      </c>
      <c r="AC478" s="347">
        <f t="shared" si="289"/>
        <v>0</v>
      </c>
      <c r="AD478" s="347">
        <f t="shared" si="289"/>
        <v>0</v>
      </c>
      <c r="AE478" s="347">
        <f t="shared" si="289"/>
        <v>0</v>
      </c>
      <c r="AF478" s="347">
        <f t="shared" si="289"/>
        <v>0</v>
      </c>
      <c r="AG478" s="347">
        <f t="shared" si="289"/>
        <v>0</v>
      </c>
      <c r="AH478" s="347">
        <f t="shared" si="289"/>
        <v>0</v>
      </c>
      <c r="AI478" s="347">
        <f t="shared" si="289"/>
        <v>0</v>
      </c>
      <c r="AJ478" s="347">
        <f t="shared" si="289"/>
        <v>0</v>
      </c>
      <c r="AK478" s="347">
        <f t="shared" si="289"/>
        <v>0</v>
      </c>
      <c r="AL478" s="347">
        <f t="shared" si="289"/>
        <v>0</v>
      </c>
      <c r="AM478" s="347">
        <f t="shared" si="289"/>
        <v>0</v>
      </c>
      <c r="AN478" s="347">
        <f t="shared" si="289"/>
        <v>0</v>
      </c>
      <c r="AO478" s="347">
        <f t="shared" si="289"/>
        <v>0</v>
      </c>
      <c r="AP478" s="347">
        <f t="shared" si="289"/>
        <v>0</v>
      </c>
      <c r="AQ478" s="347">
        <f t="shared" si="289"/>
        <v>0</v>
      </c>
      <c r="AR478" s="347">
        <f t="shared" si="289"/>
        <v>0</v>
      </c>
      <c r="AS478" s="347">
        <f t="shared" si="289"/>
        <v>0</v>
      </c>
      <c r="AT478" s="347">
        <f t="shared" si="289"/>
        <v>0</v>
      </c>
      <c r="AU478" s="352"/>
      <c r="AV478" s="322"/>
      <c r="AW478" s="322"/>
      <c r="AX478" s="322"/>
      <c r="AY478" s="322"/>
      <c r="AZ478" s="313"/>
      <c r="BA478" s="313"/>
      <c r="BB478" s="322"/>
      <c r="BC478" s="322"/>
    </row>
    <row r="479" spans="1:55" s="278" customFormat="1" ht="77.25" customHeight="1" x14ac:dyDescent="0.25">
      <c r="A479" s="354" t="s">
        <v>813</v>
      </c>
      <c r="B479" s="347" t="str">
        <f>B675</f>
        <v>VỐN CHƯA ĐỦ ĐIỀU KIỆN PHÂN BỔ CHI TIẾT</v>
      </c>
      <c r="C479" s="316">
        <f t="shared" ref="C479:AU479" si="290">C675</f>
        <v>0</v>
      </c>
      <c r="D479" s="316">
        <f t="shared" si="290"/>
        <v>0</v>
      </c>
      <c r="E479" s="316">
        <f t="shared" si="290"/>
        <v>0</v>
      </c>
      <c r="F479" s="316">
        <f t="shared" si="290"/>
        <v>0</v>
      </c>
      <c r="G479" s="316">
        <f t="shared" si="290"/>
        <v>0</v>
      </c>
      <c r="H479" s="316">
        <f t="shared" si="290"/>
        <v>0</v>
      </c>
      <c r="I479" s="316">
        <f t="shared" si="290"/>
        <v>0</v>
      </c>
      <c r="J479" s="316">
        <f t="shared" si="290"/>
        <v>0</v>
      </c>
      <c r="K479" s="316">
        <f t="shared" si="290"/>
        <v>0</v>
      </c>
      <c r="L479" s="316">
        <f t="shared" si="290"/>
        <v>0</v>
      </c>
      <c r="M479" s="316">
        <f t="shared" si="290"/>
        <v>0</v>
      </c>
      <c r="N479" s="316">
        <f t="shared" si="290"/>
        <v>0</v>
      </c>
      <c r="O479" s="316">
        <f t="shared" si="290"/>
        <v>0</v>
      </c>
      <c r="P479" s="316">
        <f t="shared" si="290"/>
        <v>0</v>
      </c>
      <c r="Q479" s="316">
        <f t="shared" si="290"/>
        <v>93263</v>
      </c>
      <c r="R479" s="316">
        <f t="shared" si="290"/>
        <v>93263</v>
      </c>
      <c r="S479" s="316">
        <f t="shared" si="290"/>
        <v>0</v>
      </c>
      <c r="T479" s="316">
        <f t="shared" si="290"/>
        <v>0</v>
      </c>
      <c r="U479" s="316">
        <f t="shared" si="290"/>
        <v>0</v>
      </c>
      <c r="V479" s="316">
        <f t="shared" si="290"/>
        <v>0</v>
      </c>
      <c r="W479" s="316">
        <f t="shared" si="290"/>
        <v>0</v>
      </c>
      <c r="X479" s="316">
        <f t="shared" si="290"/>
        <v>0</v>
      </c>
      <c r="Y479" s="316">
        <f t="shared" si="290"/>
        <v>0</v>
      </c>
      <c r="Z479" s="316">
        <f t="shared" si="290"/>
        <v>0</v>
      </c>
      <c r="AA479" s="316">
        <f t="shared" si="290"/>
        <v>0</v>
      </c>
      <c r="AB479" s="316">
        <f t="shared" si="290"/>
        <v>0</v>
      </c>
      <c r="AC479" s="316">
        <f t="shared" si="290"/>
        <v>0</v>
      </c>
      <c r="AD479" s="316">
        <f t="shared" si="290"/>
        <v>0</v>
      </c>
      <c r="AE479" s="316">
        <f t="shared" si="290"/>
        <v>0</v>
      </c>
      <c r="AF479" s="316">
        <f t="shared" si="290"/>
        <v>0</v>
      </c>
      <c r="AG479" s="316">
        <f t="shared" si="290"/>
        <v>0</v>
      </c>
      <c r="AH479" s="316">
        <f t="shared" si="290"/>
        <v>0</v>
      </c>
      <c r="AI479" s="316">
        <f t="shared" si="290"/>
        <v>0</v>
      </c>
      <c r="AJ479" s="316">
        <f t="shared" si="290"/>
        <v>0</v>
      </c>
      <c r="AK479" s="316">
        <f t="shared" si="290"/>
        <v>0</v>
      </c>
      <c r="AL479" s="316">
        <f t="shared" si="290"/>
        <v>0</v>
      </c>
      <c r="AM479" s="316">
        <f t="shared" si="290"/>
        <v>0</v>
      </c>
      <c r="AN479" s="316">
        <f t="shared" si="290"/>
        <v>0</v>
      </c>
      <c r="AO479" s="316">
        <f t="shared" si="290"/>
        <v>0</v>
      </c>
      <c r="AP479" s="316">
        <f t="shared" si="290"/>
        <v>0</v>
      </c>
      <c r="AQ479" s="316">
        <f t="shared" si="290"/>
        <v>0</v>
      </c>
      <c r="AR479" s="316">
        <f t="shared" si="290"/>
        <v>0</v>
      </c>
      <c r="AS479" s="316">
        <f t="shared" si="290"/>
        <v>0</v>
      </c>
      <c r="AT479" s="316">
        <f t="shared" si="290"/>
        <v>0</v>
      </c>
      <c r="AU479" s="352" t="str">
        <f t="shared" si="290"/>
        <v>Các dự án dự kiến phần bổ sẽ được phân bổ chi tiết sau khi có Quyết định đầu tư dự án</v>
      </c>
      <c r="AV479" s="322"/>
      <c r="AW479" s="322"/>
      <c r="AX479" s="322"/>
      <c r="AY479" s="322"/>
      <c r="AZ479" s="313"/>
      <c r="BA479" s="313"/>
      <c r="BB479" s="322"/>
      <c r="BC479" s="322"/>
    </row>
    <row r="480" spans="1:55" s="278" customFormat="1" ht="68.25" customHeight="1" x14ac:dyDescent="0.25">
      <c r="A480" s="354" t="s">
        <v>985</v>
      </c>
      <c r="B480" s="347" t="str">
        <f>B676</f>
        <v>VỐN ĐỐI ỨNG CÂN ĐỐI NGÂN SÁCH ĐỊA PHƯƠNG CẤP TỈNH QUẢN LÝ</v>
      </c>
      <c r="C480" s="347">
        <f>C676</f>
        <v>0</v>
      </c>
      <c r="D480" s="347"/>
      <c r="E480" s="347"/>
      <c r="F480" s="347"/>
      <c r="G480" s="347"/>
      <c r="H480" s="316">
        <f>H676</f>
        <v>50311</v>
      </c>
      <c r="I480" s="316">
        <f t="shared" ref="I480:S480" si="291">I676</f>
        <v>0</v>
      </c>
      <c r="J480" s="316">
        <f t="shared" si="291"/>
        <v>50311</v>
      </c>
      <c r="K480" s="316">
        <f t="shared" si="291"/>
        <v>50311</v>
      </c>
      <c r="L480" s="316">
        <f t="shared" si="291"/>
        <v>0</v>
      </c>
      <c r="M480" s="316">
        <f t="shared" si="291"/>
        <v>50311</v>
      </c>
      <c r="N480" s="316">
        <f t="shared" si="291"/>
        <v>0</v>
      </c>
      <c r="O480" s="316">
        <f t="shared" si="291"/>
        <v>0</v>
      </c>
      <c r="P480" s="316">
        <f t="shared" si="291"/>
        <v>0</v>
      </c>
      <c r="Q480" s="316">
        <f>Q676</f>
        <v>0</v>
      </c>
      <c r="R480" s="316">
        <f t="shared" si="291"/>
        <v>0</v>
      </c>
      <c r="S480" s="316">
        <f t="shared" si="291"/>
        <v>0</v>
      </c>
      <c r="T480" s="316">
        <f>T676</f>
        <v>24000</v>
      </c>
      <c r="U480" s="316">
        <f t="shared" ref="U480:AU480" si="292">U676</f>
        <v>24000</v>
      </c>
      <c r="V480" s="316">
        <f t="shared" si="292"/>
        <v>0</v>
      </c>
      <c r="W480" s="316">
        <f t="shared" si="292"/>
        <v>0</v>
      </c>
      <c r="X480" s="316">
        <f t="shared" si="292"/>
        <v>0</v>
      </c>
      <c r="Y480" s="316">
        <f t="shared" si="292"/>
        <v>0</v>
      </c>
      <c r="Z480" s="316">
        <f t="shared" si="292"/>
        <v>17097</v>
      </c>
      <c r="AA480" s="316" t="e">
        <f t="shared" si="292"/>
        <v>#REF!</v>
      </c>
      <c r="AB480" s="316">
        <f t="shared" si="292"/>
        <v>0</v>
      </c>
      <c r="AC480" s="316">
        <f t="shared" si="292"/>
        <v>0</v>
      </c>
      <c r="AD480" s="316">
        <f t="shared" si="292"/>
        <v>0</v>
      </c>
      <c r="AE480" s="316">
        <f t="shared" si="292"/>
        <v>0</v>
      </c>
      <c r="AF480" s="316">
        <f t="shared" si="292"/>
        <v>6540</v>
      </c>
      <c r="AG480" s="316" t="e">
        <f t="shared" si="292"/>
        <v>#REF!</v>
      </c>
      <c r="AH480" s="316">
        <f t="shared" si="292"/>
        <v>0</v>
      </c>
      <c r="AI480" s="316">
        <f t="shared" si="292"/>
        <v>0</v>
      </c>
      <c r="AJ480" s="316">
        <f t="shared" si="292"/>
        <v>0</v>
      </c>
      <c r="AK480" s="316">
        <f t="shared" si="292"/>
        <v>0</v>
      </c>
      <c r="AL480" s="316">
        <f t="shared" si="292"/>
        <v>2674</v>
      </c>
      <c r="AM480" s="316" t="e">
        <f t="shared" si="292"/>
        <v>#REF!</v>
      </c>
      <c r="AN480" s="316">
        <f t="shared" si="292"/>
        <v>0</v>
      </c>
      <c r="AO480" s="316">
        <f t="shared" si="292"/>
        <v>0</v>
      </c>
      <c r="AP480" s="316">
        <f t="shared" si="292"/>
        <v>0</v>
      </c>
      <c r="AQ480" s="316">
        <f t="shared" si="292"/>
        <v>0</v>
      </c>
      <c r="AR480" s="316">
        <f t="shared" si="292"/>
        <v>0</v>
      </c>
      <c r="AS480" s="316">
        <f t="shared" si="292"/>
        <v>0</v>
      </c>
      <c r="AT480" s="316">
        <f t="shared" si="292"/>
        <v>0</v>
      </c>
      <c r="AU480" s="316">
        <f t="shared" si="292"/>
        <v>0</v>
      </c>
      <c r="AV480" s="322"/>
      <c r="AW480" s="322"/>
      <c r="AX480" s="322"/>
      <c r="AY480" s="322"/>
      <c r="AZ480" s="313"/>
      <c r="BA480" s="313"/>
      <c r="BB480" s="322"/>
      <c r="BC480" s="322"/>
    </row>
    <row r="481" spans="1:55" s="277" customFormat="1" ht="60" customHeight="1" x14ac:dyDescent="0.25">
      <c r="A481" s="354" t="s">
        <v>76</v>
      </c>
      <c r="B481" s="347" t="s">
        <v>905</v>
      </c>
      <c r="C481" s="316"/>
      <c r="D481" s="316"/>
      <c r="E481" s="316"/>
      <c r="F481" s="316"/>
      <c r="G481" s="316"/>
      <c r="H481" s="316"/>
      <c r="I481" s="316"/>
      <c r="J481" s="316"/>
      <c r="K481" s="316"/>
      <c r="L481" s="316"/>
      <c r="M481" s="316"/>
      <c r="N481" s="316"/>
      <c r="O481" s="316"/>
      <c r="P481" s="316"/>
      <c r="Q481" s="316"/>
      <c r="R481" s="316"/>
      <c r="S481" s="316"/>
      <c r="T481" s="316"/>
      <c r="U481" s="316"/>
      <c r="V481" s="316"/>
      <c r="W481" s="316"/>
      <c r="X481" s="316"/>
      <c r="Y481" s="316"/>
      <c r="Z481" s="316"/>
      <c r="AA481" s="316"/>
      <c r="AB481" s="316"/>
      <c r="AC481" s="316"/>
      <c r="AD481" s="316"/>
      <c r="AE481" s="316"/>
      <c r="AF481" s="316"/>
      <c r="AG481" s="316"/>
      <c r="AH481" s="316"/>
      <c r="AI481" s="316"/>
      <c r="AJ481" s="316"/>
      <c r="AK481" s="316"/>
      <c r="AL481" s="316"/>
      <c r="AM481" s="316"/>
      <c r="AN481" s="316"/>
      <c r="AO481" s="316"/>
      <c r="AP481" s="316"/>
      <c r="AQ481" s="316"/>
      <c r="AR481" s="316"/>
      <c r="AS481" s="316"/>
      <c r="AT481" s="316"/>
      <c r="AU481" s="322"/>
      <c r="AV481" s="313"/>
      <c r="AW481" s="313"/>
      <c r="AX481" s="313"/>
      <c r="AY481" s="313"/>
      <c r="AZ481" s="313"/>
      <c r="BA481" s="313"/>
      <c r="BB481" s="313"/>
      <c r="BC481" s="313"/>
    </row>
    <row r="482" spans="1:55" s="275" customFormat="1" ht="73.5" customHeight="1" x14ac:dyDescent="0.25">
      <c r="A482" s="354" t="s">
        <v>78</v>
      </c>
      <c r="B482" s="347" t="s">
        <v>727</v>
      </c>
      <c r="C482" s="350"/>
      <c r="D482" s="350">
        <f>D483+D490</f>
        <v>168000</v>
      </c>
      <c r="E482" s="350">
        <f t="shared" ref="E482:V482" si="293">E483+E490</f>
        <v>139985</v>
      </c>
      <c r="F482" s="350">
        <f t="shared" si="293"/>
        <v>0</v>
      </c>
      <c r="G482" s="350">
        <f t="shared" si="293"/>
        <v>0</v>
      </c>
      <c r="H482" s="350">
        <f t="shared" si="293"/>
        <v>168000</v>
      </c>
      <c r="I482" s="350">
        <f t="shared" si="293"/>
        <v>139985</v>
      </c>
      <c r="J482" s="350">
        <f t="shared" si="293"/>
        <v>28015</v>
      </c>
      <c r="K482" s="350">
        <f t="shared" si="293"/>
        <v>168000</v>
      </c>
      <c r="L482" s="350">
        <f t="shared" si="293"/>
        <v>139985</v>
      </c>
      <c r="M482" s="350">
        <f t="shared" si="293"/>
        <v>28015</v>
      </c>
      <c r="N482" s="350">
        <f t="shared" si="293"/>
        <v>0</v>
      </c>
      <c r="O482" s="350">
        <f t="shared" si="293"/>
        <v>0</v>
      </c>
      <c r="P482" s="350">
        <f t="shared" si="293"/>
        <v>0</v>
      </c>
      <c r="Q482" s="350">
        <f t="shared" si="293"/>
        <v>63989.5</v>
      </c>
      <c r="R482" s="350">
        <f t="shared" si="293"/>
        <v>63989.5</v>
      </c>
      <c r="S482" s="350">
        <f t="shared" si="293"/>
        <v>0</v>
      </c>
      <c r="T482" s="350">
        <f t="shared" si="293"/>
        <v>0</v>
      </c>
      <c r="U482" s="350">
        <f t="shared" si="293"/>
        <v>0</v>
      </c>
      <c r="V482" s="350">
        <f t="shared" si="293"/>
        <v>0</v>
      </c>
      <c r="W482" s="350" t="e">
        <f>W483+W490+#REF!+#REF!+#REF!</f>
        <v>#REF!</v>
      </c>
      <c r="X482" s="350" t="e">
        <f>X483+X490+#REF!+#REF!+#REF!</f>
        <v>#REF!</v>
      </c>
      <c r="Y482" s="350" t="e">
        <f>Y483+Y490+#REF!+#REF!+#REF!</f>
        <v>#REF!</v>
      </c>
      <c r="Z482" s="350" t="e">
        <f>Z483+Z490+#REF!+#REF!+#REF!</f>
        <v>#REF!</v>
      </c>
      <c r="AA482" s="350" t="e">
        <f>AA483+AA490+#REF!+#REF!+#REF!</f>
        <v>#REF!</v>
      </c>
      <c r="AB482" s="350" t="e">
        <f>AB483+AB490+#REF!+#REF!+#REF!</f>
        <v>#REF!</v>
      </c>
      <c r="AC482" s="350" t="e">
        <f>AC483+AC490+#REF!+#REF!+#REF!</f>
        <v>#REF!</v>
      </c>
      <c r="AD482" s="350" t="e">
        <f>AD483+AD490+#REF!+#REF!+#REF!</f>
        <v>#REF!</v>
      </c>
      <c r="AE482" s="350" t="e">
        <f>AE483+AE490+#REF!+#REF!+#REF!</f>
        <v>#REF!</v>
      </c>
      <c r="AF482" s="350" t="e">
        <f>AF483+AF490+#REF!+#REF!+#REF!</f>
        <v>#REF!</v>
      </c>
      <c r="AG482" s="350" t="e">
        <f>AG483+AG490+#REF!+#REF!+#REF!</f>
        <v>#REF!</v>
      </c>
      <c r="AH482" s="350" t="e">
        <f>AH483+AH490+#REF!+#REF!+#REF!</f>
        <v>#REF!</v>
      </c>
      <c r="AI482" s="350" t="e">
        <f>AI483+AI490+#REF!+#REF!+#REF!</f>
        <v>#REF!</v>
      </c>
      <c r="AJ482" s="350" t="e">
        <f>AJ483+AJ490+#REF!+#REF!+#REF!</f>
        <v>#REF!</v>
      </c>
      <c r="AK482" s="350" t="e">
        <f>AK483+AK490+#REF!+#REF!+#REF!</f>
        <v>#REF!</v>
      </c>
      <c r="AL482" s="350" t="e">
        <f>AL483+AL490+#REF!+#REF!+#REF!</f>
        <v>#REF!</v>
      </c>
      <c r="AM482" s="350" t="e">
        <f>AM483+AM490+#REF!+#REF!+#REF!</f>
        <v>#REF!</v>
      </c>
      <c r="AN482" s="350" t="e">
        <f>AN483+AN490+#REF!+#REF!+#REF!</f>
        <v>#REF!</v>
      </c>
      <c r="AO482" s="350" t="e">
        <f>AO483+AO490+#REF!+#REF!+#REF!</f>
        <v>#REF!</v>
      </c>
      <c r="AP482" s="350" t="e">
        <f>AP483+AP490+#REF!+#REF!+#REF!</f>
        <v>#REF!</v>
      </c>
      <c r="AQ482" s="350" t="e">
        <f>AQ483+AQ490+#REF!+#REF!+#REF!</f>
        <v>#REF!</v>
      </c>
      <c r="AR482" s="350" t="e">
        <f>AR483+AR490+#REF!+#REF!+#REF!</f>
        <v>#REF!</v>
      </c>
      <c r="AS482" s="350" t="e">
        <f>AS483+AS490+#REF!+#REF!+#REF!</f>
        <v>#REF!</v>
      </c>
      <c r="AT482" s="350" t="e">
        <f>AT483+AT490+#REF!+#REF!+#REF!</f>
        <v>#REF!</v>
      </c>
      <c r="AU482" s="322"/>
      <c r="AV482" s="334"/>
      <c r="AW482" s="334"/>
      <c r="AX482" s="334"/>
      <c r="AY482" s="334"/>
      <c r="AZ482" s="313"/>
      <c r="BA482" s="313"/>
      <c r="BB482" s="334"/>
      <c r="BC482" s="334"/>
    </row>
    <row r="483" spans="1:55" s="284" customFormat="1" ht="43.5" customHeight="1" x14ac:dyDescent="0.25">
      <c r="A483" s="444" t="s">
        <v>933</v>
      </c>
      <c r="B483" s="372" t="s">
        <v>68</v>
      </c>
      <c r="C483" s="303"/>
      <c r="D483" s="303">
        <f t="shared" ref="D483:E483" si="294">D484+D487</f>
        <v>68000</v>
      </c>
      <c r="E483" s="303">
        <f t="shared" si="294"/>
        <v>39985</v>
      </c>
      <c r="F483" s="372"/>
      <c r="G483" s="372"/>
      <c r="H483" s="303">
        <f>K483+N483</f>
        <v>68000</v>
      </c>
      <c r="I483" s="303">
        <f>I484+I487</f>
        <v>39985</v>
      </c>
      <c r="J483" s="303">
        <f>J484+J487</f>
        <v>28015</v>
      </c>
      <c r="K483" s="303">
        <f t="shared" ref="K483:M483" si="295">K484+K487</f>
        <v>68000</v>
      </c>
      <c r="L483" s="303">
        <f t="shared" si="295"/>
        <v>39985</v>
      </c>
      <c r="M483" s="303">
        <f t="shared" si="295"/>
        <v>28015</v>
      </c>
      <c r="N483" s="303">
        <f>N484+N487</f>
        <v>0</v>
      </c>
      <c r="O483" s="303">
        <f t="shared" ref="O483:AT483" si="296">O484+O487</f>
        <v>0</v>
      </c>
      <c r="P483" s="303">
        <f t="shared" si="296"/>
        <v>0</v>
      </c>
      <c r="Q483" s="303">
        <f t="shared" si="296"/>
        <v>25989.5</v>
      </c>
      <c r="R483" s="303">
        <f t="shared" si="296"/>
        <v>25989.5</v>
      </c>
      <c r="S483" s="303">
        <f t="shared" si="296"/>
        <v>0</v>
      </c>
      <c r="T483" s="303">
        <f t="shared" si="296"/>
        <v>0</v>
      </c>
      <c r="U483" s="303">
        <f t="shared" si="296"/>
        <v>0</v>
      </c>
      <c r="V483" s="303">
        <f t="shared" si="296"/>
        <v>0</v>
      </c>
      <c r="W483" s="303">
        <f t="shared" si="296"/>
        <v>13995.5</v>
      </c>
      <c r="X483" s="303">
        <f t="shared" si="296"/>
        <v>13995.5</v>
      </c>
      <c r="Y483" s="303">
        <f t="shared" si="296"/>
        <v>0</v>
      </c>
      <c r="Z483" s="303">
        <f t="shared" si="296"/>
        <v>14000</v>
      </c>
      <c r="AA483" s="303">
        <f t="shared" si="296"/>
        <v>14000</v>
      </c>
      <c r="AB483" s="303">
        <f t="shared" si="296"/>
        <v>0</v>
      </c>
      <c r="AC483" s="303">
        <f t="shared" si="296"/>
        <v>0</v>
      </c>
      <c r="AD483" s="303">
        <f t="shared" si="296"/>
        <v>0</v>
      </c>
      <c r="AE483" s="303">
        <f t="shared" si="296"/>
        <v>0</v>
      </c>
      <c r="AF483" s="303">
        <f t="shared" si="296"/>
        <v>14015</v>
      </c>
      <c r="AG483" s="303">
        <f t="shared" si="296"/>
        <v>14015</v>
      </c>
      <c r="AH483" s="303">
        <f t="shared" si="296"/>
        <v>0</v>
      </c>
      <c r="AI483" s="303">
        <f t="shared" si="296"/>
        <v>0</v>
      </c>
      <c r="AJ483" s="303">
        <f t="shared" si="296"/>
        <v>0</v>
      </c>
      <c r="AK483" s="303">
        <f t="shared" si="296"/>
        <v>0</v>
      </c>
      <c r="AL483" s="303">
        <f t="shared" si="296"/>
        <v>0</v>
      </c>
      <c r="AM483" s="303">
        <f t="shared" si="296"/>
        <v>0</v>
      </c>
      <c r="AN483" s="303">
        <f t="shared" si="296"/>
        <v>0</v>
      </c>
      <c r="AO483" s="303">
        <f t="shared" si="296"/>
        <v>0</v>
      </c>
      <c r="AP483" s="303">
        <f t="shared" si="296"/>
        <v>0</v>
      </c>
      <c r="AQ483" s="303">
        <f t="shared" si="296"/>
        <v>0</v>
      </c>
      <c r="AR483" s="303">
        <f t="shared" si="296"/>
        <v>0</v>
      </c>
      <c r="AS483" s="303">
        <f t="shared" si="296"/>
        <v>0</v>
      </c>
      <c r="AT483" s="303">
        <f t="shared" si="296"/>
        <v>0</v>
      </c>
      <c r="AU483" s="372"/>
      <c r="AV483" s="367"/>
      <c r="AW483" s="366"/>
      <c r="AX483" s="366"/>
      <c r="AY483" s="366"/>
      <c r="AZ483" s="313"/>
      <c r="BA483" s="313"/>
      <c r="BB483" s="367"/>
      <c r="BC483" s="367"/>
    </row>
    <row r="484" spans="1:55" s="285" customFormat="1" ht="112.5" customHeight="1" x14ac:dyDescent="0.25">
      <c r="A484" s="354" t="s">
        <v>36</v>
      </c>
      <c r="B484" s="347" t="s">
        <v>52</v>
      </c>
      <c r="C484" s="365"/>
      <c r="D484" s="365">
        <f t="shared" ref="D484:E484" si="297">SUM(D485:D486)</f>
        <v>10000</v>
      </c>
      <c r="E484" s="365">
        <f t="shared" si="297"/>
        <v>10000</v>
      </c>
      <c r="F484" s="347"/>
      <c r="G484" s="347"/>
      <c r="H484" s="316">
        <f>K484+N484</f>
        <v>10000</v>
      </c>
      <c r="I484" s="365">
        <f>SUM(I485:I486)</f>
        <v>10000</v>
      </c>
      <c r="J484" s="365">
        <f t="shared" ref="J484:J489" si="298">M484+P484</f>
        <v>0</v>
      </c>
      <c r="K484" s="365">
        <f t="shared" ref="K484:M484" si="299">SUM(K485:K486)</f>
        <v>10000</v>
      </c>
      <c r="L484" s="365">
        <f t="shared" si="299"/>
        <v>10000</v>
      </c>
      <c r="M484" s="365">
        <f t="shared" si="299"/>
        <v>0</v>
      </c>
      <c r="N484" s="365">
        <f t="shared" ref="N484" si="300">SUM(N485:N486)</f>
        <v>0</v>
      </c>
      <c r="O484" s="365">
        <f t="shared" ref="O484" si="301">SUM(O485:O486)</f>
        <v>0</v>
      </c>
      <c r="P484" s="365">
        <f t="shared" ref="P484" si="302">SUM(P485:P486)</f>
        <v>0</v>
      </c>
      <c r="Q484" s="365">
        <f t="shared" ref="Q484:AT484" si="303">SUM(Q485:Q486)</f>
        <v>5000</v>
      </c>
      <c r="R484" s="365">
        <f t="shared" si="303"/>
        <v>5000</v>
      </c>
      <c r="S484" s="365">
        <f t="shared" si="303"/>
        <v>0</v>
      </c>
      <c r="T484" s="365">
        <f t="shared" si="303"/>
        <v>0</v>
      </c>
      <c r="U484" s="365">
        <f t="shared" si="303"/>
        <v>0</v>
      </c>
      <c r="V484" s="365">
        <f t="shared" si="303"/>
        <v>0</v>
      </c>
      <c r="W484" s="365">
        <f t="shared" si="303"/>
        <v>5000</v>
      </c>
      <c r="X484" s="365">
        <f t="shared" si="303"/>
        <v>5000</v>
      </c>
      <c r="Y484" s="365">
        <f t="shared" si="303"/>
        <v>0</v>
      </c>
      <c r="Z484" s="365">
        <f t="shared" si="303"/>
        <v>0</v>
      </c>
      <c r="AA484" s="365">
        <f t="shared" si="303"/>
        <v>0</v>
      </c>
      <c r="AB484" s="365">
        <f t="shared" si="303"/>
        <v>0</v>
      </c>
      <c r="AC484" s="365">
        <f t="shared" si="303"/>
        <v>0</v>
      </c>
      <c r="AD484" s="365">
        <f t="shared" si="303"/>
        <v>0</v>
      </c>
      <c r="AE484" s="365">
        <f t="shared" si="303"/>
        <v>0</v>
      </c>
      <c r="AF484" s="365">
        <f t="shared" si="303"/>
        <v>0</v>
      </c>
      <c r="AG484" s="365">
        <f t="shared" si="303"/>
        <v>0</v>
      </c>
      <c r="AH484" s="365">
        <f t="shared" si="303"/>
        <v>0</v>
      </c>
      <c r="AI484" s="365">
        <f t="shared" si="303"/>
        <v>0</v>
      </c>
      <c r="AJ484" s="365">
        <f t="shared" si="303"/>
        <v>0</v>
      </c>
      <c r="AK484" s="365">
        <f t="shared" si="303"/>
        <v>0</v>
      </c>
      <c r="AL484" s="365">
        <f t="shared" si="303"/>
        <v>0</v>
      </c>
      <c r="AM484" s="365">
        <f t="shared" si="303"/>
        <v>0</v>
      </c>
      <c r="AN484" s="365">
        <f t="shared" si="303"/>
        <v>0</v>
      </c>
      <c r="AO484" s="365">
        <f t="shared" si="303"/>
        <v>0</v>
      </c>
      <c r="AP484" s="365">
        <f t="shared" si="303"/>
        <v>0</v>
      </c>
      <c r="AQ484" s="365">
        <f t="shared" si="303"/>
        <v>0</v>
      </c>
      <c r="AR484" s="365">
        <f t="shared" si="303"/>
        <v>0</v>
      </c>
      <c r="AS484" s="365">
        <f t="shared" si="303"/>
        <v>0</v>
      </c>
      <c r="AT484" s="365">
        <f t="shared" si="303"/>
        <v>0</v>
      </c>
      <c r="AU484" s="307"/>
      <c r="AV484" s="308"/>
      <c r="AW484" s="368"/>
      <c r="AX484" s="368"/>
      <c r="AY484" s="368"/>
      <c r="AZ484" s="313"/>
      <c r="BA484" s="313"/>
      <c r="BB484" s="368"/>
      <c r="BC484" s="368"/>
    </row>
    <row r="485" spans="1:55" s="291" customFormat="1" ht="65.25" customHeight="1" x14ac:dyDescent="0.25">
      <c r="A485" s="341" t="s">
        <v>38</v>
      </c>
      <c r="B485" s="352" t="s">
        <v>767</v>
      </c>
      <c r="C485" s="301" t="s">
        <v>949</v>
      </c>
      <c r="D485" s="301">
        <v>5000</v>
      </c>
      <c r="E485" s="301">
        <v>5000</v>
      </c>
      <c r="F485" s="352"/>
      <c r="G485" s="352"/>
      <c r="H485" s="301">
        <f>K485+N485</f>
        <v>5000</v>
      </c>
      <c r="I485" s="301">
        <f>L485+O485</f>
        <v>5000</v>
      </c>
      <c r="J485" s="301">
        <f t="shared" si="298"/>
        <v>0</v>
      </c>
      <c r="K485" s="301">
        <v>5000</v>
      </c>
      <c r="L485" s="301">
        <v>5000</v>
      </c>
      <c r="M485" s="352"/>
      <c r="N485" s="301"/>
      <c r="O485" s="301"/>
      <c r="P485" s="301"/>
      <c r="Q485" s="301">
        <v>2500</v>
      </c>
      <c r="R485" s="301">
        <f>Q485</f>
        <v>2500</v>
      </c>
      <c r="S485" s="301"/>
      <c r="T485" s="301"/>
      <c r="U485" s="301"/>
      <c r="V485" s="301"/>
      <c r="W485" s="301">
        <f>I485-O485-Q485</f>
        <v>2500</v>
      </c>
      <c r="X485" s="301">
        <f>W485</f>
        <v>2500</v>
      </c>
      <c r="Y485" s="301"/>
      <c r="Z485" s="301"/>
      <c r="AA485" s="301"/>
      <c r="AB485" s="301"/>
      <c r="AC485" s="301">
        <f>L485-O485-Q485-W485</f>
        <v>0</v>
      </c>
      <c r="AD485" s="301"/>
      <c r="AE485" s="301"/>
      <c r="AF485" s="301"/>
      <c r="AG485" s="301"/>
      <c r="AH485" s="301"/>
      <c r="AI485" s="301"/>
      <c r="AJ485" s="301"/>
      <c r="AK485" s="301"/>
      <c r="AL485" s="301"/>
      <c r="AM485" s="301"/>
      <c r="AN485" s="301"/>
      <c r="AO485" s="301"/>
      <c r="AP485" s="301"/>
      <c r="AQ485" s="301"/>
      <c r="AR485" s="301"/>
      <c r="AS485" s="301"/>
      <c r="AT485" s="301"/>
      <c r="AU485" s="301"/>
      <c r="AV485" s="308"/>
      <c r="AW485" s="307"/>
      <c r="AX485" s="307"/>
      <c r="AY485" s="307"/>
      <c r="AZ485" s="313"/>
      <c r="BA485" s="313"/>
      <c r="BB485" s="307"/>
      <c r="BC485" s="307"/>
    </row>
    <row r="486" spans="1:55" s="291" customFormat="1" ht="62.25" customHeight="1" x14ac:dyDescent="0.25">
      <c r="A486" s="448" t="s">
        <v>39</v>
      </c>
      <c r="B486" s="449" t="s">
        <v>768</v>
      </c>
      <c r="C486" s="448" t="s">
        <v>996</v>
      </c>
      <c r="D486" s="450">
        <v>5000</v>
      </c>
      <c r="E486" s="450">
        <v>5000</v>
      </c>
      <c r="F486" s="449"/>
      <c r="G486" s="449"/>
      <c r="H486" s="450">
        <f t="shared" ref="H486:H493" si="304">K486+N486</f>
        <v>5000</v>
      </c>
      <c r="I486" s="450">
        <f t="shared" ref="I486:I494" si="305">L486+O486</f>
        <v>5000</v>
      </c>
      <c r="J486" s="450">
        <f t="shared" si="298"/>
        <v>0</v>
      </c>
      <c r="K486" s="450">
        <v>5000</v>
      </c>
      <c r="L486" s="450">
        <v>5000</v>
      </c>
      <c r="M486" s="449"/>
      <c r="N486" s="450"/>
      <c r="O486" s="450"/>
      <c r="P486" s="450"/>
      <c r="Q486" s="450">
        <v>2500</v>
      </c>
      <c r="R486" s="450">
        <f>Q486</f>
        <v>2500</v>
      </c>
      <c r="S486" s="450"/>
      <c r="T486" s="450"/>
      <c r="U486" s="450"/>
      <c r="V486" s="448"/>
      <c r="W486" s="450">
        <f>I486-O486-Q486</f>
        <v>2500</v>
      </c>
      <c r="X486" s="450">
        <f>W486</f>
        <v>2500</v>
      </c>
      <c r="Y486" s="450"/>
      <c r="Z486" s="450"/>
      <c r="AA486" s="450"/>
      <c r="AB486" s="450"/>
      <c r="AC486" s="450">
        <f>L486-O486-Q486-W486</f>
        <v>0</v>
      </c>
      <c r="AD486" s="450"/>
      <c r="AE486" s="450"/>
      <c r="AF486" s="450"/>
      <c r="AG486" s="450"/>
      <c r="AH486" s="450"/>
      <c r="AI486" s="450"/>
      <c r="AJ486" s="450"/>
      <c r="AK486" s="450"/>
      <c r="AL486" s="450"/>
      <c r="AM486" s="450"/>
      <c r="AN486" s="450"/>
      <c r="AO486" s="450"/>
      <c r="AP486" s="450"/>
      <c r="AQ486" s="450"/>
      <c r="AR486" s="450"/>
      <c r="AS486" s="450"/>
      <c r="AT486" s="450"/>
      <c r="AU486" s="448"/>
      <c r="AV486" s="290"/>
      <c r="AZ486" s="310"/>
      <c r="BA486" s="310"/>
    </row>
    <row r="487" spans="1:55" s="286" customFormat="1" ht="33.75" customHeight="1" x14ac:dyDescent="0.25">
      <c r="A487" s="348" t="s">
        <v>48</v>
      </c>
      <c r="B487" s="347" t="s">
        <v>766</v>
      </c>
      <c r="C487" s="316"/>
      <c r="D487" s="316">
        <f t="shared" ref="D487:E487" si="306">SUM(D488:D489)</f>
        <v>58000</v>
      </c>
      <c r="E487" s="316">
        <f t="shared" si="306"/>
        <v>29985</v>
      </c>
      <c r="F487" s="352"/>
      <c r="G487" s="352"/>
      <c r="H487" s="316">
        <f t="shared" si="304"/>
        <v>58000</v>
      </c>
      <c r="I487" s="303">
        <f>L487+O487</f>
        <v>29985</v>
      </c>
      <c r="J487" s="316">
        <f t="shared" si="298"/>
        <v>28015</v>
      </c>
      <c r="K487" s="316">
        <f t="shared" ref="K487:AT487" si="307">SUM(K488:K489)</f>
        <v>58000</v>
      </c>
      <c r="L487" s="316">
        <f t="shared" si="307"/>
        <v>29985</v>
      </c>
      <c r="M487" s="316">
        <f t="shared" si="307"/>
        <v>28015</v>
      </c>
      <c r="N487" s="316">
        <f t="shared" si="307"/>
        <v>0</v>
      </c>
      <c r="O487" s="316">
        <f t="shared" si="307"/>
        <v>0</v>
      </c>
      <c r="P487" s="316">
        <f t="shared" si="307"/>
        <v>0</v>
      </c>
      <c r="Q487" s="316">
        <f t="shared" si="307"/>
        <v>20989.5</v>
      </c>
      <c r="R487" s="316">
        <f t="shared" si="307"/>
        <v>20989.5</v>
      </c>
      <c r="S487" s="316">
        <f t="shared" si="307"/>
        <v>0</v>
      </c>
      <c r="T487" s="316">
        <f t="shared" si="307"/>
        <v>0</v>
      </c>
      <c r="U487" s="316">
        <f t="shared" si="307"/>
        <v>0</v>
      </c>
      <c r="V487" s="316">
        <f t="shared" si="307"/>
        <v>0</v>
      </c>
      <c r="W487" s="316">
        <f t="shared" si="307"/>
        <v>8995.5</v>
      </c>
      <c r="X487" s="316">
        <f t="shared" si="307"/>
        <v>8995.5</v>
      </c>
      <c r="Y487" s="316">
        <f t="shared" si="307"/>
        <v>0</v>
      </c>
      <c r="Z487" s="316">
        <f t="shared" si="307"/>
        <v>14000</v>
      </c>
      <c r="AA487" s="316">
        <f t="shared" si="307"/>
        <v>14000</v>
      </c>
      <c r="AB487" s="316">
        <f t="shared" si="307"/>
        <v>0</v>
      </c>
      <c r="AC487" s="316">
        <f t="shared" si="307"/>
        <v>0</v>
      </c>
      <c r="AD487" s="316">
        <f t="shared" si="307"/>
        <v>0</v>
      </c>
      <c r="AE487" s="316">
        <f t="shared" si="307"/>
        <v>0</v>
      </c>
      <c r="AF487" s="316">
        <f t="shared" si="307"/>
        <v>14015</v>
      </c>
      <c r="AG487" s="316">
        <f t="shared" si="307"/>
        <v>14015</v>
      </c>
      <c r="AH487" s="316">
        <f t="shared" si="307"/>
        <v>0</v>
      </c>
      <c r="AI487" s="316">
        <f t="shared" si="307"/>
        <v>0</v>
      </c>
      <c r="AJ487" s="316">
        <f t="shared" si="307"/>
        <v>0</v>
      </c>
      <c r="AK487" s="316">
        <f t="shared" si="307"/>
        <v>0</v>
      </c>
      <c r="AL487" s="316">
        <f t="shared" si="307"/>
        <v>0</v>
      </c>
      <c r="AM487" s="316">
        <f t="shared" si="307"/>
        <v>0</v>
      </c>
      <c r="AN487" s="316">
        <f t="shared" si="307"/>
        <v>0</v>
      </c>
      <c r="AO487" s="316">
        <f t="shared" si="307"/>
        <v>0</v>
      </c>
      <c r="AP487" s="316">
        <f t="shared" si="307"/>
        <v>0</v>
      </c>
      <c r="AQ487" s="316">
        <f t="shared" si="307"/>
        <v>0</v>
      </c>
      <c r="AR487" s="316">
        <f t="shared" si="307"/>
        <v>0</v>
      </c>
      <c r="AS487" s="316">
        <f t="shared" si="307"/>
        <v>0</v>
      </c>
      <c r="AT487" s="316">
        <f t="shared" si="307"/>
        <v>0</v>
      </c>
      <c r="AU487" s="301"/>
      <c r="AV487" s="308"/>
      <c r="AW487" s="307"/>
      <c r="AX487" s="307"/>
      <c r="AY487" s="307"/>
      <c r="AZ487" s="313"/>
      <c r="BA487" s="313"/>
      <c r="BB487" s="307"/>
      <c r="BC487" s="307"/>
    </row>
    <row r="488" spans="1:55" s="291" customFormat="1" ht="88.5" customHeight="1" x14ac:dyDescent="0.25">
      <c r="A488" s="341" t="s">
        <v>40</v>
      </c>
      <c r="B488" s="352" t="s">
        <v>798</v>
      </c>
      <c r="C488" s="448" t="s">
        <v>997</v>
      </c>
      <c r="D488" s="301">
        <v>28000</v>
      </c>
      <c r="E488" s="301">
        <v>14000</v>
      </c>
      <c r="F488" s="352"/>
      <c r="G488" s="352"/>
      <c r="H488" s="301">
        <f t="shared" si="304"/>
        <v>28000</v>
      </c>
      <c r="I488" s="301">
        <f>L488+O488</f>
        <v>14000</v>
      </c>
      <c r="J488" s="301">
        <f t="shared" si="298"/>
        <v>14000</v>
      </c>
      <c r="K488" s="301">
        <v>28000</v>
      </c>
      <c r="L488" s="301">
        <v>14000</v>
      </c>
      <c r="M488" s="301">
        <v>14000</v>
      </c>
      <c r="N488" s="301"/>
      <c r="O488" s="301"/>
      <c r="P488" s="301"/>
      <c r="Q488" s="301">
        <f>70%*E488</f>
        <v>9800</v>
      </c>
      <c r="R488" s="301">
        <f>Q488</f>
        <v>9800</v>
      </c>
      <c r="S488" s="301"/>
      <c r="T488" s="301"/>
      <c r="U488" s="301"/>
      <c r="V488" s="301"/>
      <c r="W488" s="301">
        <f>I488-Q488</f>
        <v>4200</v>
      </c>
      <c r="X488" s="301">
        <f>W488</f>
        <v>4200</v>
      </c>
      <c r="Y488" s="301"/>
      <c r="Z488" s="301">
        <v>7000</v>
      </c>
      <c r="AA488" s="301">
        <f>Z488</f>
        <v>7000</v>
      </c>
      <c r="AB488" s="301"/>
      <c r="AC488" s="301">
        <f>L488-Q488-W488</f>
        <v>0</v>
      </c>
      <c r="AD488" s="301"/>
      <c r="AE488" s="301"/>
      <c r="AF488" s="301">
        <f>J488-T488-Z488</f>
        <v>7000</v>
      </c>
      <c r="AG488" s="301">
        <f>AF488</f>
        <v>7000</v>
      </c>
      <c r="AH488" s="301"/>
      <c r="AI488" s="301"/>
      <c r="AJ488" s="301"/>
      <c r="AK488" s="301"/>
      <c r="AL488" s="301"/>
      <c r="AM488" s="301"/>
      <c r="AN488" s="301"/>
      <c r="AO488" s="301"/>
      <c r="AP488" s="301"/>
      <c r="AQ488" s="301"/>
      <c r="AR488" s="301"/>
      <c r="AS488" s="301"/>
      <c r="AT488" s="301"/>
      <c r="AU488" s="341"/>
      <c r="AV488" s="308"/>
      <c r="AW488" s="346"/>
      <c r="AX488" s="307"/>
      <c r="AY488" s="307"/>
      <c r="AZ488" s="313"/>
      <c r="BA488" s="313"/>
      <c r="BB488" s="307"/>
      <c r="BC488" s="307"/>
    </row>
    <row r="489" spans="1:55" s="291" customFormat="1" ht="51" customHeight="1" x14ac:dyDescent="0.25">
      <c r="A489" s="341" t="s">
        <v>41</v>
      </c>
      <c r="B489" s="352" t="s">
        <v>799</v>
      </c>
      <c r="C489" s="448" t="s">
        <v>998</v>
      </c>
      <c r="D489" s="301">
        <v>30000</v>
      </c>
      <c r="E489" s="301">
        <v>15985</v>
      </c>
      <c r="F489" s="352"/>
      <c r="G489" s="352"/>
      <c r="H489" s="301">
        <f t="shared" si="304"/>
        <v>30000</v>
      </c>
      <c r="I489" s="301">
        <f t="shared" si="305"/>
        <v>15985</v>
      </c>
      <c r="J489" s="301">
        <f t="shared" si="298"/>
        <v>14015</v>
      </c>
      <c r="K489" s="301">
        <v>30000</v>
      </c>
      <c r="L489" s="301">
        <v>15985</v>
      </c>
      <c r="M489" s="301">
        <v>14015</v>
      </c>
      <c r="N489" s="301"/>
      <c r="O489" s="301"/>
      <c r="P489" s="301"/>
      <c r="Q489" s="301">
        <f>70%*E489</f>
        <v>11189.5</v>
      </c>
      <c r="R489" s="301">
        <f>Q489</f>
        <v>11189.5</v>
      </c>
      <c r="S489" s="301"/>
      <c r="T489" s="301"/>
      <c r="U489" s="301"/>
      <c r="V489" s="301"/>
      <c r="W489" s="301">
        <f>I489-Q489</f>
        <v>4795.5</v>
      </c>
      <c r="X489" s="301">
        <f>W489</f>
        <v>4795.5</v>
      </c>
      <c r="Y489" s="301"/>
      <c r="Z489" s="301">
        <v>7000</v>
      </c>
      <c r="AA489" s="301">
        <f>Z489</f>
        <v>7000</v>
      </c>
      <c r="AB489" s="301"/>
      <c r="AC489" s="301">
        <f>L489-Q489-W489</f>
        <v>0</v>
      </c>
      <c r="AD489" s="301"/>
      <c r="AE489" s="301"/>
      <c r="AF489" s="301">
        <f>J489-T489-Z489</f>
        <v>7015</v>
      </c>
      <c r="AG489" s="301">
        <f>AF489</f>
        <v>7015</v>
      </c>
      <c r="AH489" s="301"/>
      <c r="AI489" s="301"/>
      <c r="AJ489" s="301"/>
      <c r="AK489" s="301"/>
      <c r="AL489" s="301"/>
      <c r="AM489" s="301"/>
      <c r="AN489" s="301"/>
      <c r="AO489" s="301"/>
      <c r="AP489" s="301"/>
      <c r="AQ489" s="301"/>
      <c r="AR489" s="301"/>
      <c r="AS489" s="301"/>
      <c r="AT489" s="301"/>
      <c r="AU489" s="341"/>
      <c r="AV489" s="308"/>
      <c r="AW489" s="307"/>
      <c r="AX489" s="307"/>
      <c r="AY489" s="307"/>
      <c r="AZ489" s="313"/>
      <c r="BA489" s="313"/>
      <c r="BB489" s="307"/>
      <c r="BC489" s="307"/>
    </row>
    <row r="490" spans="1:55" s="284" customFormat="1" ht="43.5" customHeight="1" x14ac:dyDescent="0.25">
      <c r="A490" s="444" t="s">
        <v>934</v>
      </c>
      <c r="B490" s="372" t="s">
        <v>66</v>
      </c>
      <c r="C490" s="303"/>
      <c r="D490" s="303">
        <f>D491</f>
        <v>100000</v>
      </c>
      <c r="E490" s="303">
        <f>E491</f>
        <v>100000</v>
      </c>
      <c r="F490" s="372"/>
      <c r="G490" s="372"/>
      <c r="H490" s="316">
        <f t="shared" si="304"/>
        <v>100000</v>
      </c>
      <c r="I490" s="303">
        <f>L490+O490</f>
        <v>100000</v>
      </c>
      <c r="J490" s="303"/>
      <c r="K490" s="303">
        <f>K491</f>
        <v>100000</v>
      </c>
      <c r="L490" s="303">
        <f>L491</f>
        <v>100000</v>
      </c>
      <c r="M490" s="303">
        <f t="shared" ref="M490:AN490" si="308">M491</f>
        <v>0</v>
      </c>
      <c r="N490" s="303">
        <f t="shared" si="308"/>
        <v>0</v>
      </c>
      <c r="O490" s="303">
        <f t="shared" si="308"/>
        <v>0</v>
      </c>
      <c r="P490" s="303">
        <f t="shared" si="308"/>
        <v>0</v>
      </c>
      <c r="Q490" s="303">
        <f t="shared" si="308"/>
        <v>38000</v>
      </c>
      <c r="R490" s="303">
        <f t="shared" si="308"/>
        <v>38000</v>
      </c>
      <c r="S490" s="303">
        <f t="shared" si="308"/>
        <v>0</v>
      </c>
      <c r="T490" s="303">
        <f t="shared" si="308"/>
        <v>0</v>
      </c>
      <c r="U490" s="303">
        <f t="shared" si="308"/>
        <v>0</v>
      </c>
      <c r="V490" s="303">
        <f t="shared" si="308"/>
        <v>0</v>
      </c>
      <c r="W490" s="303">
        <f t="shared" si="308"/>
        <v>37000</v>
      </c>
      <c r="X490" s="303">
        <f t="shared" si="308"/>
        <v>37000</v>
      </c>
      <c r="Y490" s="303">
        <f t="shared" si="308"/>
        <v>0</v>
      </c>
      <c r="Z490" s="303">
        <f t="shared" si="308"/>
        <v>0</v>
      </c>
      <c r="AA490" s="303">
        <f t="shared" si="308"/>
        <v>0</v>
      </c>
      <c r="AB490" s="303">
        <f t="shared" si="308"/>
        <v>0</v>
      </c>
      <c r="AC490" s="303">
        <f t="shared" si="308"/>
        <v>25000</v>
      </c>
      <c r="AD490" s="303">
        <f t="shared" si="308"/>
        <v>25000</v>
      </c>
      <c r="AE490" s="303">
        <f t="shared" si="308"/>
        <v>0</v>
      </c>
      <c r="AF490" s="303">
        <f t="shared" si="308"/>
        <v>0</v>
      </c>
      <c r="AG490" s="303">
        <f t="shared" si="308"/>
        <v>0</v>
      </c>
      <c r="AH490" s="303">
        <f t="shared" si="308"/>
        <v>0</v>
      </c>
      <c r="AI490" s="303">
        <f t="shared" si="308"/>
        <v>0</v>
      </c>
      <c r="AJ490" s="303">
        <f t="shared" si="308"/>
        <v>0</v>
      </c>
      <c r="AK490" s="303">
        <f t="shared" si="308"/>
        <v>0</v>
      </c>
      <c r="AL490" s="303">
        <f t="shared" si="308"/>
        <v>0</v>
      </c>
      <c r="AM490" s="303">
        <f t="shared" si="308"/>
        <v>0</v>
      </c>
      <c r="AN490" s="303">
        <f t="shared" si="308"/>
        <v>0</v>
      </c>
      <c r="AO490" s="303">
        <f t="shared" ref="Q490:AT491" si="309">AO491</f>
        <v>0</v>
      </c>
      <c r="AP490" s="303">
        <f t="shared" si="309"/>
        <v>0</v>
      </c>
      <c r="AQ490" s="303">
        <f t="shared" si="309"/>
        <v>0</v>
      </c>
      <c r="AR490" s="303">
        <f t="shared" si="309"/>
        <v>0</v>
      </c>
      <c r="AS490" s="303">
        <f t="shared" si="309"/>
        <v>0</v>
      </c>
      <c r="AT490" s="303">
        <f t="shared" si="309"/>
        <v>0</v>
      </c>
      <c r="AU490" s="372"/>
      <c r="AV490" s="367"/>
      <c r="AW490" s="366"/>
      <c r="AX490" s="366"/>
      <c r="AY490" s="366"/>
      <c r="AZ490" s="313"/>
      <c r="BA490" s="313"/>
      <c r="BB490" s="367"/>
      <c r="BC490" s="367"/>
    </row>
    <row r="491" spans="1:55" s="286" customFormat="1" ht="63.75" customHeight="1" x14ac:dyDescent="0.25">
      <c r="A491" s="354" t="s">
        <v>51</v>
      </c>
      <c r="B491" s="347" t="s">
        <v>70</v>
      </c>
      <c r="C491" s="303"/>
      <c r="D491" s="303">
        <f>D492</f>
        <v>100000</v>
      </c>
      <c r="E491" s="303">
        <f t="shared" ref="E491" si="310">E492</f>
        <v>100000</v>
      </c>
      <c r="F491" s="347"/>
      <c r="G491" s="347"/>
      <c r="H491" s="316">
        <f t="shared" si="304"/>
        <v>100000</v>
      </c>
      <c r="I491" s="303">
        <f t="shared" si="305"/>
        <v>100000</v>
      </c>
      <c r="J491" s="303"/>
      <c r="K491" s="303">
        <f t="shared" ref="K491:P491" si="311">K492</f>
        <v>100000</v>
      </c>
      <c r="L491" s="303">
        <f t="shared" si="311"/>
        <v>100000</v>
      </c>
      <c r="M491" s="303">
        <f t="shared" si="311"/>
        <v>0</v>
      </c>
      <c r="N491" s="303">
        <f t="shared" si="311"/>
        <v>0</v>
      </c>
      <c r="O491" s="303">
        <f t="shared" si="311"/>
        <v>0</v>
      </c>
      <c r="P491" s="303">
        <f t="shared" si="311"/>
        <v>0</v>
      </c>
      <c r="Q491" s="303">
        <f t="shared" si="309"/>
        <v>38000</v>
      </c>
      <c r="R491" s="303">
        <f t="shared" si="309"/>
        <v>38000</v>
      </c>
      <c r="S491" s="303">
        <f t="shared" si="309"/>
        <v>0</v>
      </c>
      <c r="T491" s="303">
        <f t="shared" si="309"/>
        <v>0</v>
      </c>
      <c r="U491" s="303">
        <f t="shared" si="309"/>
        <v>0</v>
      </c>
      <c r="V491" s="303">
        <f t="shared" si="309"/>
        <v>0</v>
      </c>
      <c r="W491" s="303">
        <f t="shared" si="309"/>
        <v>37000</v>
      </c>
      <c r="X491" s="303">
        <f t="shared" si="309"/>
        <v>37000</v>
      </c>
      <c r="Y491" s="303">
        <f t="shared" si="309"/>
        <v>0</v>
      </c>
      <c r="Z491" s="303">
        <f t="shared" si="309"/>
        <v>0</v>
      </c>
      <c r="AA491" s="303">
        <f t="shared" si="309"/>
        <v>0</v>
      </c>
      <c r="AB491" s="303">
        <f t="shared" si="309"/>
        <v>0</v>
      </c>
      <c r="AC491" s="303">
        <f t="shared" si="309"/>
        <v>25000</v>
      </c>
      <c r="AD491" s="303">
        <f t="shared" si="309"/>
        <v>25000</v>
      </c>
      <c r="AE491" s="303">
        <f t="shared" si="309"/>
        <v>0</v>
      </c>
      <c r="AF491" s="303">
        <f t="shared" si="309"/>
        <v>0</v>
      </c>
      <c r="AG491" s="303">
        <f t="shared" si="309"/>
        <v>0</v>
      </c>
      <c r="AH491" s="303">
        <f t="shared" si="309"/>
        <v>0</v>
      </c>
      <c r="AI491" s="303">
        <f t="shared" si="309"/>
        <v>0</v>
      </c>
      <c r="AJ491" s="303">
        <f t="shared" si="309"/>
        <v>0</v>
      </c>
      <c r="AK491" s="303">
        <f t="shared" si="309"/>
        <v>0</v>
      </c>
      <c r="AL491" s="303">
        <f t="shared" si="309"/>
        <v>0</v>
      </c>
      <c r="AM491" s="303">
        <f t="shared" si="309"/>
        <v>0</v>
      </c>
      <c r="AN491" s="303">
        <f t="shared" si="309"/>
        <v>0</v>
      </c>
      <c r="AO491" s="303">
        <f t="shared" si="309"/>
        <v>0</v>
      </c>
      <c r="AP491" s="303">
        <f t="shared" si="309"/>
        <v>0</v>
      </c>
      <c r="AQ491" s="303">
        <f t="shared" si="309"/>
        <v>0</v>
      </c>
      <c r="AR491" s="303">
        <f t="shared" si="309"/>
        <v>0</v>
      </c>
      <c r="AS491" s="303">
        <f t="shared" si="309"/>
        <v>0</v>
      </c>
      <c r="AT491" s="303">
        <f t="shared" si="309"/>
        <v>0</v>
      </c>
      <c r="AU491" s="307"/>
      <c r="AV491" s="308"/>
      <c r="AW491" s="307"/>
      <c r="AX491" s="307"/>
      <c r="AY491" s="307"/>
      <c r="AZ491" s="313"/>
      <c r="BA491" s="313"/>
      <c r="BB491" s="307"/>
      <c r="BC491" s="307"/>
    </row>
    <row r="492" spans="1:55" s="286" customFormat="1" ht="38.25" customHeight="1" x14ac:dyDescent="0.25">
      <c r="A492" s="354" t="s">
        <v>55</v>
      </c>
      <c r="B492" s="347" t="s">
        <v>116</v>
      </c>
      <c r="C492" s="303"/>
      <c r="D492" s="303">
        <f>SUM(D493:D494)</f>
        <v>100000</v>
      </c>
      <c r="E492" s="316">
        <v>100000</v>
      </c>
      <c r="F492" s="347"/>
      <c r="G492" s="347"/>
      <c r="H492" s="316">
        <f t="shared" si="304"/>
        <v>100000</v>
      </c>
      <c r="I492" s="303">
        <f t="shared" si="305"/>
        <v>100000</v>
      </c>
      <c r="J492" s="303"/>
      <c r="K492" s="303">
        <f t="shared" ref="K492:P492" si="312">SUM(K493:K494)</f>
        <v>100000</v>
      </c>
      <c r="L492" s="303">
        <f t="shared" si="312"/>
        <v>100000</v>
      </c>
      <c r="M492" s="303">
        <f t="shared" si="312"/>
        <v>0</v>
      </c>
      <c r="N492" s="303">
        <f t="shared" si="312"/>
        <v>0</v>
      </c>
      <c r="O492" s="303">
        <f t="shared" si="312"/>
        <v>0</v>
      </c>
      <c r="P492" s="303">
        <f t="shared" si="312"/>
        <v>0</v>
      </c>
      <c r="Q492" s="303">
        <f t="shared" ref="Q492:AT492" si="313">SUM(Q493:Q494)</f>
        <v>38000</v>
      </c>
      <c r="R492" s="303">
        <f t="shared" si="313"/>
        <v>38000</v>
      </c>
      <c r="S492" s="303">
        <f t="shared" si="313"/>
        <v>0</v>
      </c>
      <c r="T492" s="303">
        <f t="shared" si="313"/>
        <v>0</v>
      </c>
      <c r="U492" s="303">
        <f t="shared" si="313"/>
        <v>0</v>
      </c>
      <c r="V492" s="303">
        <f t="shared" si="313"/>
        <v>0</v>
      </c>
      <c r="W492" s="303">
        <f t="shared" si="313"/>
        <v>37000</v>
      </c>
      <c r="X492" s="303">
        <f t="shared" si="313"/>
        <v>37000</v>
      </c>
      <c r="Y492" s="303">
        <f t="shared" si="313"/>
        <v>0</v>
      </c>
      <c r="Z492" s="303">
        <f t="shared" si="313"/>
        <v>0</v>
      </c>
      <c r="AA492" s="303">
        <f t="shared" si="313"/>
        <v>0</v>
      </c>
      <c r="AB492" s="303">
        <f t="shared" si="313"/>
        <v>0</v>
      </c>
      <c r="AC492" s="303">
        <f t="shared" si="313"/>
        <v>25000</v>
      </c>
      <c r="AD492" s="303">
        <f t="shared" si="313"/>
        <v>25000</v>
      </c>
      <c r="AE492" s="303">
        <f t="shared" si="313"/>
        <v>0</v>
      </c>
      <c r="AF492" s="303">
        <f t="shared" si="313"/>
        <v>0</v>
      </c>
      <c r="AG492" s="303">
        <f t="shared" si="313"/>
        <v>0</v>
      </c>
      <c r="AH492" s="303">
        <f t="shared" si="313"/>
        <v>0</v>
      </c>
      <c r="AI492" s="303">
        <f t="shared" si="313"/>
        <v>0</v>
      </c>
      <c r="AJ492" s="303">
        <f t="shared" si="313"/>
        <v>0</v>
      </c>
      <c r="AK492" s="303">
        <f t="shared" si="313"/>
        <v>0</v>
      </c>
      <c r="AL492" s="303">
        <f t="shared" si="313"/>
        <v>0</v>
      </c>
      <c r="AM492" s="303">
        <f t="shared" si="313"/>
        <v>0</v>
      </c>
      <c r="AN492" s="303">
        <f t="shared" si="313"/>
        <v>0</v>
      </c>
      <c r="AO492" s="303">
        <f t="shared" si="313"/>
        <v>0</v>
      </c>
      <c r="AP492" s="303">
        <f t="shared" si="313"/>
        <v>0</v>
      </c>
      <c r="AQ492" s="303">
        <f t="shared" si="313"/>
        <v>0</v>
      </c>
      <c r="AR492" s="303">
        <f t="shared" si="313"/>
        <v>0</v>
      </c>
      <c r="AS492" s="303">
        <f t="shared" si="313"/>
        <v>0</v>
      </c>
      <c r="AT492" s="303">
        <f t="shared" si="313"/>
        <v>0</v>
      </c>
      <c r="AU492" s="307"/>
      <c r="AV492" s="308"/>
      <c r="AW492" s="307"/>
      <c r="AX492" s="307"/>
      <c r="AY492" s="307"/>
      <c r="AZ492" s="313"/>
      <c r="BA492" s="313"/>
      <c r="BB492" s="307"/>
      <c r="BC492" s="307"/>
    </row>
    <row r="493" spans="1:55" s="291" customFormat="1" ht="51" customHeight="1" x14ac:dyDescent="0.25">
      <c r="A493" s="318" t="s">
        <v>38</v>
      </c>
      <c r="B493" s="369" t="s">
        <v>775</v>
      </c>
      <c r="C493" s="352" t="s">
        <v>951</v>
      </c>
      <c r="D493" s="301">
        <v>80000</v>
      </c>
      <c r="E493" s="370" t="s">
        <v>895</v>
      </c>
      <c r="F493" s="369"/>
      <c r="G493" s="369"/>
      <c r="H493" s="301">
        <f t="shared" si="304"/>
        <v>80000</v>
      </c>
      <c r="I493" s="344">
        <f t="shared" si="305"/>
        <v>80000</v>
      </c>
      <c r="J493" s="369"/>
      <c r="K493" s="344">
        <v>80000</v>
      </c>
      <c r="L493" s="344">
        <v>80000</v>
      </c>
      <c r="M493" s="369"/>
      <c r="N493" s="305"/>
      <c r="O493" s="305"/>
      <c r="P493" s="305"/>
      <c r="Q493" s="305">
        <v>30000</v>
      </c>
      <c r="R493" s="305">
        <f>Q493</f>
        <v>30000</v>
      </c>
      <c r="S493" s="305"/>
      <c r="T493" s="305"/>
      <c r="U493" s="305"/>
      <c r="V493" s="305"/>
      <c r="W493" s="305">
        <v>30000</v>
      </c>
      <c r="X493" s="305">
        <f>W493</f>
        <v>30000</v>
      </c>
      <c r="Y493" s="305"/>
      <c r="Z493" s="305"/>
      <c r="AA493" s="305"/>
      <c r="AB493" s="305"/>
      <c r="AC493" s="301">
        <f>I493-Q493-W493</f>
        <v>20000</v>
      </c>
      <c r="AD493" s="301">
        <f>AC493</f>
        <v>20000</v>
      </c>
      <c r="AE493" s="301"/>
      <c r="AF493" s="305"/>
      <c r="AG493" s="305"/>
      <c r="AH493" s="305"/>
      <c r="AI493" s="305">
        <f>I493-Q493-W493-AC493</f>
        <v>0</v>
      </c>
      <c r="AJ493" s="305"/>
      <c r="AK493" s="305"/>
      <c r="AL493" s="305"/>
      <c r="AM493" s="305"/>
      <c r="AN493" s="305"/>
      <c r="AO493" s="305"/>
      <c r="AP493" s="305"/>
      <c r="AQ493" s="305"/>
      <c r="AR493" s="305"/>
      <c r="AS493" s="305"/>
      <c r="AT493" s="305"/>
      <c r="AU493" s="307"/>
      <c r="AV493" s="308"/>
      <c r="AW493" s="307"/>
      <c r="AX493" s="307"/>
      <c r="AY493" s="307"/>
      <c r="AZ493" s="313"/>
      <c r="BA493" s="313"/>
      <c r="BB493" s="307"/>
      <c r="BC493" s="307"/>
    </row>
    <row r="494" spans="1:55" s="291" customFormat="1" ht="52.5" customHeight="1" x14ac:dyDescent="0.25">
      <c r="A494" s="318" t="s">
        <v>39</v>
      </c>
      <c r="B494" s="369" t="s">
        <v>776</v>
      </c>
      <c r="C494" s="352" t="s">
        <v>950</v>
      </c>
      <c r="D494" s="301">
        <v>20000</v>
      </c>
      <c r="E494" s="370">
        <v>20000</v>
      </c>
      <c r="F494" s="369"/>
      <c r="G494" s="369"/>
      <c r="H494" s="301">
        <f>K494+N494</f>
        <v>20000</v>
      </c>
      <c r="I494" s="344">
        <f t="shared" si="305"/>
        <v>20000</v>
      </c>
      <c r="J494" s="369"/>
      <c r="K494" s="344">
        <v>20000</v>
      </c>
      <c r="L494" s="344">
        <v>20000</v>
      </c>
      <c r="M494" s="369"/>
      <c r="N494" s="305"/>
      <c r="O494" s="305"/>
      <c r="P494" s="305"/>
      <c r="Q494" s="305">
        <v>8000</v>
      </c>
      <c r="R494" s="305">
        <f>Q494</f>
        <v>8000</v>
      </c>
      <c r="S494" s="305"/>
      <c r="T494" s="305"/>
      <c r="U494" s="305"/>
      <c r="V494" s="305"/>
      <c r="W494" s="305">
        <v>7000</v>
      </c>
      <c r="X494" s="305">
        <f>W494</f>
        <v>7000</v>
      </c>
      <c r="Y494" s="305"/>
      <c r="Z494" s="305"/>
      <c r="AA494" s="305"/>
      <c r="AB494" s="305"/>
      <c r="AC494" s="301">
        <f>I494-Q494-W494</f>
        <v>5000</v>
      </c>
      <c r="AD494" s="301">
        <f>AC494</f>
        <v>5000</v>
      </c>
      <c r="AE494" s="301"/>
      <c r="AF494" s="305"/>
      <c r="AG494" s="305"/>
      <c r="AH494" s="305"/>
      <c r="AI494" s="305">
        <f>I494-Q494-W494-AC494</f>
        <v>0</v>
      </c>
      <c r="AJ494" s="305"/>
      <c r="AK494" s="305"/>
      <c r="AL494" s="305"/>
      <c r="AM494" s="305"/>
      <c r="AN494" s="305"/>
      <c r="AO494" s="305"/>
      <c r="AP494" s="305"/>
      <c r="AQ494" s="305"/>
      <c r="AR494" s="305"/>
      <c r="AS494" s="305"/>
      <c r="AT494" s="305"/>
      <c r="AU494" s="307"/>
      <c r="AV494" s="308"/>
      <c r="AW494" s="307"/>
      <c r="AX494" s="307"/>
      <c r="AY494" s="307"/>
      <c r="AZ494" s="313"/>
      <c r="BA494" s="313"/>
      <c r="BB494" s="307"/>
      <c r="BC494" s="307"/>
    </row>
    <row r="495" spans="1:55" s="275" customFormat="1" ht="73.5" customHeight="1" x14ac:dyDescent="0.25">
      <c r="A495" s="354" t="s">
        <v>117</v>
      </c>
      <c r="B495" s="347" t="s">
        <v>809</v>
      </c>
      <c r="C495" s="316"/>
      <c r="D495" s="350">
        <f>D496+D511+D525+D545+D570+D579+D596+D634+D650</f>
        <v>795935.85734999995</v>
      </c>
      <c r="E495" s="350">
        <f>E496+E511+E525+E545+E570+E579+E596+E634+E650</f>
        <v>697723.11400000006</v>
      </c>
      <c r="F495" s="350">
        <f t="shared" ref="F495:AT495" si="314">F496+F511+F525+F545+F570+F579+F596+F634+F650</f>
        <v>3947.3059999999996</v>
      </c>
      <c r="G495" s="350">
        <f t="shared" si="314"/>
        <v>3610.42</v>
      </c>
      <c r="H495" s="350">
        <f t="shared" si="314"/>
        <v>714796.61034999997</v>
      </c>
      <c r="I495" s="350">
        <f t="shared" si="314"/>
        <v>657098.26699999999</v>
      </c>
      <c r="J495" s="350">
        <f t="shared" si="314"/>
        <v>57698.343349999996</v>
      </c>
      <c r="K495" s="350">
        <f t="shared" si="314"/>
        <v>697631.4</v>
      </c>
      <c r="L495" s="350">
        <f t="shared" si="314"/>
        <v>640131.4</v>
      </c>
      <c r="M495" s="350">
        <f t="shared" si="314"/>
        <v>57500</v>
      </c>
      <c r="N495" s="350">
        <f t="shared" si="314"/>
        <v>17165.210350000001</v>
      </c>
      <c r="O495" s="350">
        <f t="shared" si="314"/>
        <v>16966.867000000002</v>
      </c>
      <c r="P495" s="350">
        <f t="shared" si="314"/>
        <v>198.34335000000002</v>
      </c>
      <c r="Q495" s="350">
        <f t="shared" si="314"/>
        <v>320568.67700000003</v>
      </c>
      <c r="R495" s="350">
        <f t="shared" si="314"/>
        <v>316602</v>
      </c>
      <c r="S495" s="350">
        <f t="shared" si="314"/>
        <v>3966.6769999999997</v>
      </c>
      <c r="T495" s="350">
        <f t="shared" si="314"/>
        <v>198.34335000000002</v>
      </c>
      <c r="U495" s="350">
        <f t="shared" si="314"/>
        <v>0</v>
      </c>
      <c r="V495" s="350">
        <f t="shared" si="314"/>
        <v>198.34335000000002</v>
      </c>
      <c r="W495" s="350" t="e">
        <f t="shared" si="314"/>
        <v>#REF!</v>
      </c>
      <c r="X495" s="350" t="e">
        <f t="shared" si="314"/>
        <v>#REF!</v>
      </c>
      <c r="Y495" s="350" t="e">
        <f t="shared" si="314"/>
        <v>#REF!</v>
      </c>
      <c r="Z495" s="350" t="e">
        <f t="shared" si="314"/>
        <v>#REF!</v>
      </c>
      <c r="AA495" s="350" t="e">
        <f t="shared" si="314"/>
        <v>#REF!</v>
      </c>
      <c r="AB495" s="350" t="e">
        <f t="shared" si="314"/>
        <v>#REF!</v>
      </c>
      <c r="AC495" s="350" t="e">
        <f t="shared" si="314"/>
        <v>#REF!</v>
      </c>
      <c r="AD495" s="350" t="e">
        <f t="shared" si="314"/>
        <v>#REF!</v>
      </c>
      <c r="AE495" s="350" t="e">
        <f t="shared" si="314"/>
        <v>#REF!</v>
      </c>
      <c r="AF495" s="350" t="e">
        <f t="shared" si="314"/>
        <v>#REF!</v>
      </c>
      <c r="AG495" s="350" t="e">
        <f t="shared" si="314"/>
        <v>#REF!</v>
      </c>
      <c r="AH495" s="350" t="e">
        <f t="shared" si="314"/>
        <v>#REF!</v>
      </c>
      <c r="AI495" s="350" t="e">
        <f t="shared" si="314"/>
        <v>#REF!</v>
      </c>
      <c r="AJ495" s="350" t="e">
        <f t="shared" si="314"/>
        <v>#REF!</v>
      </c>
      <c r="AK495" s="350" t="e">
        <f t="shared" si="314"/>
        <v>#REF!</v>
      </c>
      <c r="AL495" s="350" t="e">
        <f t="shared" si="314"/>
        <v>#REF!</v>
      </c>
      <c r="AM495" s="350" t="e">
        <f t="shared" si="314"/>
        <v>#REF!</v>
      </c>
      <c r="AN495" s="350" t="e">
        <f t="shared" si="314"/>
        <v>#REF!</v>
      </c>
      <c r="AO495" s="350" t="e">
        <f t="shared" si="314"/>
        <v>#REF!</v>
      </c>
      <c r="AP495" s="350" t="e">
        <f t="shared" si="314"/>
        <v>#REF!</v>
      </c>
      <c r="AQ495" s="350" t="e">
        <f t="shared" si="314"/>
        <v>#REF!</v>
      </c>
      <c r="AR495" s="350" t="e">
        <f t="shared" si="314"/>
        <v>#REF!</v>
      </c>
      <c r="AS495" s="350" t="e">
        <f t="shared" si="314"/>
        <v>#REF!</v>
      </c>
      <c r="AT495" s="350" t="e">
        <f t="shared" si="314"/>
        <v>#REF!</v>
      </c>
      <c r="AU495" s="322"/>
      <c r="AV495" s="334"/>
      <c r="AW495" s="334"/>
      <c r="AX495" s="334"/>
      <c r="AY495" s="334"/>
      <c r="AZ495" s="313"/>
      <c r="BA495" s="313"/>
      <c r="BB495" s="334"/>
      <c r="BC495" s="334"/>
    </row>
    <row r="496" spans="1:55" s="288" customFormat="1" ht="62.25" customHeight="1" x14ac:dyDescent="0.25">
      <c r="A496" s="444" t="s">
        <v>935</v>
      </c>
      <c r="B496" s="372" t="s">
        <v>19</v>
      </c>
      <c r="C496" s="433"/>
      <c r="D496" s="303">
        <f>D497</f>
        <v>90658</v>
      </c>
      <c r="E496" s="303">
        <f>E497</f>
        <v>33158</v>
      </c>
      <c r="F496" s="303">
        <f t="shared" ref="F496:AT496" si="315">F497</f>
        <v>0</v>
      </c>
      <c r="G496" s="303">
        <f t="shared" si="315"/>
        <v>0</v>
      </c>
      <c r="H496" s="303">
        <f t="shared" si="315"/>
        <v>90658</v>
      </c>
      <c r="I496" s="303">
        <f t="shared" si="315"/>
        <v>33158</v>
      </c>
      <c r="J496" s="303">
        <f t="shared" si="315"/>
        <v>57500</v>
      </c>
      <c r="K496" s="303">
        <f t="shared" si="315"/>
        <v>90658</v>
      </c>
      <c r="L496" s="303">
        <f t="shared" si="315"/>
        <v>33158</v>
      </c>
      <c r="M496" s="303">
        <f t="shared" si="315"/>
        <v>57500</v>
      </c>
      <c r="N496" s="303">
        <f t="shared" si="315"/>
        <v>0</v>
      </c>
      <c r="O496" s="303">
        <f t="shared" si="315"/>
        <v>0</v>
      </c>
      <c r="P496" s="303">
        <f t="shared" si="315"/>
        <v>0</v>
      </c>
      <c r="Q496" s="303">
        <f t="shared" si="315"/>
        <v>33158</v>
      </c>
      <c r="R496" s="303">
        <f t="shared" si="315"/>
        <v>33158</v>
      </c>
      <c r="S496" s="303">
        <f t="shared" si="315"/>
        <v>0</v>
      </c>
      <c r="T496" s="303">
        <f t="shared" si="315"/>
        <v>0</v>
      </c>
      <c r="U496" s="303">
        <f t="shared" si="315"/>
        <v>0</v>
      </c>
      <c r="V496" s="303">
        <f t="shared" si="315"/>
        <v>0</v>
      </c>
      <c r="W496" s="303">
        <f t="shared" si="315"/>
        <v>0</v>
      </c>
      <c r="X496" s="303">
        <f t="shared" si="315"/>
        <v>0</v>
      </c>
      <c r="Y496" s="303">
        <f t="shared" si="315"/>
        <v>0</v>
      </c>
      <c r="Z496" s="303">
        <f t="shared" si="315"/>
        <v>34258</v>
      </c>
      <c r="AA496" s="303">
        <f t="shared" si="315"/>
        <v>34258</v>
      </c>
      <c r="AB496" s="303">
        <f t="shared" si="315"/>
        <v>0</v>
      </c>
      <c r="AC496" s="303">
        <f t="shared" si="315"/>
        <v>0</v>
      </c>
      <c r="AD496" s="303">
        <f t="shared" si="315"/>
        <v>0</v>
      </c>
      <c r="AE496" s="303">
        <f t="shared" si="315"/>
        <v>0</v>
      </c>
      <c r="AF496" s="303">
        <f t="shared" si="315"/>
        <v>23242</v>
      </c>
      <c r="AG496" s="303">
        <f t="shared" si="315"/>
        <v>23242</v>
      </c>
      <c r="AH496" s="303">
        <f t="shared" si="315"/>
        <v>0</v>
      </c>
      <c r="AI496" s="303">
        <f t="shared" si="315"/>
        <v>0</v>
      </c>
      <c r="AJ496" s="303">
        <f t="shared" si="315"/>
        <v>0</v>
      </c>
      <c r="AK496" s="303">
        <f t="shared" si="315"/>
        <v>0</v>
      </c>
      <c r="AL496" s="303">
        <f t="shared" si="315"/>
        <v>0</v>
      </c>
      <c r="AM496" s="303">
        <f t="shared" si="315"/>
        <v>0</v>
      </c>
      <c r="AN496" s="303">
        <f t="shared" si="315"/>
        <v>0</v>
      </c>
      <c r="AO496" s="303">
        <f t="shared" si="315"/>
        <v>0</v>
      </c>
      <c r="AP496" s="303">
        <f t="shared" si="315"/>
        <v>0</v>
      </c>
      <c r="AQ496" s="303">
        <f t="shared" si="315"/>
        <v>0</v>
      </c>
      <c r="AR496" s="303">
        <f t="shared" si="315"/>
        <v>0</v>
      </c>
      <c r="AS496" s="303">
        <f t="shared" si="315"/>
        <v>0</v>
      </c>
      <c r="AT496" s="303">
        <f t="shared" si="315"/>
        <v>0</v>
      </c>
      <c r="AU496" s="372"/>
      <c r="AV496" s="373"/>
      <c r="AW496" s="366"/>
      <c r="AX496" s="366"/>
      <c r="AY496" s="366"/>
      <c r="AZ496" s="313"/>
      <c r="BA496" s="313"/>
      <c r="BB496" s="373"/>
      <c r="BC496" s="373"/>
    </row>
    <row r="497" spans="1:55" s="289" customFormat="1" ht="69" customHeight="1" x14ac:dyDescent="0.25">
      <c r="A497" s="354" t="s">
        <v>51</v>
      </c>
      <c r="B497" s="347" t="s">
        <v>70</v>
      </c>
      <c r="C497" s="316"/>
      <c r="D497" s="303">
        <f>D498</f>
        <v>90658</v>
      </c>
      <c r="E497" s="303">
        <f>E498</f>
        <v>33158</v>
      </c>
      <c r="F497" s="347"/>
      <c r="G497" s="347"/>
      <c r="H497" s="303">
        <f>K497+N497</f>
        <v>90658</v>
      </c>
      <c r="I497" s="316">
        <f t="shared" ref="I497:I500" si="316">L497+O497</f>
        <v>33158</v>
      </c>
      <c r="J497" s="316">
        <f t="shared" ref="J497:J509" si="317">M497+P497</f>
        <v>57500</v>
      </c>
      <c r="K497" s="303">
        <f t="shared" ref="K497:M497" si="318">K498</f>
        <v>90658</v>
      </c>
      <c r="L497" s="303">
        <f t="shared" si="318"/>
        <v>33158</v>
      </c>
      <c r="M497" s="303">
        <f t="shared" si="318"/>
        <v>57500</v>
      </c>
      <c r="N497" s="303">
        <f>N498</f>
        <v>0</v>
      </c>
      <c r="O497" s="303">
        <f t="shared" ref="O497:AT497" si="319">O498</f>
        <v>0</v>
      </c>
      <c r="P497" s="303">
        <f t="shared" si="319"/>
        <v>0</v>
      </c>
      <c r="Q497" s="303">
        <f t="shared" si="319"/>
        <v>33158</v>
      </c>
      <c r="R497" s="303">
        <f t="shared" si="319"/>
        <v>33158</v>
      </c>
      <c r="S497" s="303">
        <f t="shared" si="319"/>
        <v>0</v>
      </c>
      <c r="T497" s="303">
        <f t="shared" si="319"/>
        <v>0</v>
      </c>
      <c r="U497" s="303">
        <f t="shared" si="319"/>
        <v>0</v>
      </c>
      <c r="V497" s="303">
        <f t="shared" si="319"/>
        <v>0</v>
      </c>
      <c r="W497" s="303">
        <f>W498</f>
        <v>0</v>
      </c>
      <c r="X497" s="303">
        <f t="shared" si="319"/>
        <v>0</v>
      </c>
      <c r="Y497" s="303">
        <f t="shared" si="319"/>
        <v>0</v>
      </c>
      <c r="Z497" s="303">
        <f t="shared" si="319"/>
        <v>34258</v>
      </c>
      <c r="AA497" s="303">
        <f t="shared" si="319"/>
        <v>34258</v>
      </c>
      <c r="AB497" s="303">
        <f t="shared" si="319"/>
        <v>0</v>
      </c>
      <c r="AC497" s="303">
        <f t="shared" si="319"/>
        <v>0</v>
      </c>
      <c r="AD497" s="303">
        <f t="shared" si="319"/>
        <v>0</v>
      </c>
      <c r="AE497" s="303">
        <f t="shared" si="319"/>
        <v>0</v>
      </c>
      <c r="AF497" s="303">
        <f t="shared" si="319"/>
        <v>23242</v>
      </c>
      <c r="AG497" s="303">
        <f t="shared" si="319"/>
        <v>23242</v>
      </c>
      <c r="AH497" s="303">
        <f t="shared" si="319"/>
        <v>0</v>
      </c>
      <c r="AI497" s="303">
        <f t="shared" si="319"/>
        <v>0</v>
      </c>
      <c r="AJ497" s="303">
        <f t="shared" si="319"/>
        <v>0</v>
      </c>
      <c r="AK497" s="303">
        <f t="shared" si="319"/>
        <v>0</v>
      </c>
      <c r="AL497" s="303">
        <f t="shared" si="319"/>
        <v>0</v>
      </c>
      <c r="AM497" s="303">
        <f t="shared" si="319"/>
        <v>0</v>
      </c>
      <c r="AN497" s="303">
        <f t="shared" si="319"/>
        <v>0</v>
      </c>
      <c r="AO497" s="303">
        <f t="shared" si="319"/>
        <v>0</v>
      </c>
      <c r="AP497" s="303">
        <f t="shared" si="319"/>
        <v>0</v>
      </c>
      <c r="AQ497" s="303">
        <f t="shared" si="319"/>
        <v>0</v>
      </c>
      <c r="AR497" s="303">
        <f t="shared" si="319"/>
        <v>0</v>
      </c>
      <c r="AS497" s="303">
        <f t="shared" si="319"/>
        <v>0</v>
      </c>
      <c r="AT497" s="303">
        <f t="shared" si="319"/>
        <v>0</v>
      </c>
      <c r="AU497" s="372"/>
      <c r="AV497" s="375"/>
      <c r="AW497" s="374"/>
      <c r="AX497" s="374"/>
      <c r="AY497" s="374"/>
      <c r="AZ497" s="313"/>
      <c r="BA497" s="313"/>
      <c r="BB497" s="375"/>
      <c r="BC497" s="375"/>
    </row>
    <row r="498" spans="1:55" s="278" customFormat="1" ht="36" customHeight="1" x14ac:dyDescent="0.25">
      <c r="A498" s="354" t="s">
        <v>53</v>
      </c>
      <c r="B498" s="381" t="s">
        <v>107</v>
      </c>
      <c r="C498" s="382"/>
      <c r="D498" s="303">
        <f t="shared" ref="D498:E498" si="320">D499+D504</f>
        <v>90658</v>
      </c>
      <c r="E498" s="303">
        <f t="shared" si="320"/>
        <v>33158</v>
      </c>
      <c r="F498" s="381"/>
      <c r="G498" s="381"/>
      <c r="H498" s="303">
        <f>K498+N498</f>
        <v>90658</v>
      </c>
      <c r="I498" s="303">
        <f t="shared" si="316"/>
        <v>33158</v>
      </c>
      <c r="J498" s="303">
        <f t="shared" si="317"/>
        <v>57500</v>
      </c>
      <c r="K498" s="303">
        <f t="shared" ref="K498:O498" si="321">K499+K504</f>
        <v>90658</v>
      </c>
      <c r="L498" s="303">
        <f t="shared" si="321"/>
        <v>33158</v>
      </c>
      <c r="M498" s="303">
        <f t="shared" si="321"/>
        <v>57500</v>
      </c>
      <c r="N498" s="303">
        <f t="shared" si="321"/>
        <v>0</v>
      </c>
      <c r="O498" s="303">
        <f t="shared" si="321"/>
        <v>0</v>
      </c>
      <c r="P498" s="303">
        <f t="shared" ref="P498:AT498" si="322">P499+P504</f>
        <v>0</v>
      </c>
      <c r="Q498" s="303">
        <f>Q499+Q504</f>
        <v>33158</v>
      </c>
      <c r="R498" s="303">
        <f t="shared" ref="R498:AN498" si="323">R499+R504</f>
        <v>33158</v>
      </c>
      <c r="S498" s="303">
        <f t="shared" si="323"/>
        <v>0</v>
      </c>
      <c r="T498" s="303">
        <f t="shared" si="323"/>
        <v>0</v>
      </c>
      <c r="U498" s="303">
        <f t="shared" si="323"/>
        <v>0</v>
      </c>
      <c r="V498" s="303">
        <f t="shared" si="323"/>
        <v>0</v>
      </c>
      <c r="W498" s="303">
        <f t="shared" si="323"/>
        <v>0</v>
      </c>
      <c r="X498" s="303">
        <f t="shared" si="323"/>
        <v>0</v>
      </c>
      <c r="Y498" s="303">
        <f t="shared" si="323"/>
        <v>0</v>
      </c>
      <c r="Z498" s="303">
        <f t="shared" si="323"/>
        <v>34258</v>
      </c>
      <c r="AA498" s="303">
        <f t="shared" si="323"/>
        <v>34258</v>
      </c>
      <c r="AB498" s="303">
        <f t="shared" si="323"/>
        <v>0</v>
      </c>
      <c r="AC498" s="303">
        <f t="shared" si="323"/>
        <v>0</v>
      </c>
      <c r="AD498" s="303">
        <f t="shared" si="323"/>
        <v>0</v>
      </c>
      <c r="AE498" s="303">
        <f t="shared" si="323"/>
        <v>0</v>
      </c>
      <c r="AF498" s="303">
        <f t="shared" si="323"/>
        <v>23242</v>
      </c>
      <c r="AG498" s="303">
        <f t="shared" si="323"/>
        <v>23242</v>
      </c>
      <c r="AH498" s="303">
        <f t="shared" si="323"/>
        <v>0</v>
      </c>
      <c r="AI498" s="303">
        <f t="shared" si="323"/>
        <v>0</v>
      </c>
      <c r="AJ498" s="303">
        <f t="shared" si="323"/>
        <v>0</v>
      </c>
      <c r="AK498" s="303">
        <f t="shared" si="323"/>
        <v>0</v>
      </c>
      <c r="AL498" s="303">
        <f t="shared" si="323"/>
        <v>0</v>
      </c>
      <c r="AM498" s="303">
        <f t="shared" si="323"/>
        <v>0</v>
      </c>
      <c r="AN498" s="303">
        <f t="shared" si="323"/>
        <v>0</v>
      </c>
      <c r="AO498" s="303">
        <f t="shared" si="322"/>
        <v>0</v>
      </c>
      <c r="AP498" s="303">
        <f t="shared" si="322"/>
        <v>0</v>
      </c>
      <c r="AQ498" s="303">
        <f t="shared" si="322"/>
        <v>0</v>
      </c>
      <c r="AR498" s="303">
        <f t="shared" si="322"/>
        <v>0</v>
      </c>
      <c r="AS498" s="303">
        <f t="shared" si="322"/>
        <v>0</v>
      </c>
      <c r="AT498" s="303">
        <f t="shared" si="322"/>
        <v>0</v>
      </c>
      <c r="AU498" s="372"/>
      <c r="AV498" s="322"/>
      <c r="AW498" s="383"/>
      <c r="AX498" s="383"/>
      <c r="AY498" s="372"/>
      <c r="AZ498" s="313"/>
      <c r="BA498" s="313"/>
      <c r="BB498" s="322"/>
      <c r="BC498" s="322"/>
    </row>
    <row r="499" spans="1:55" s="278" customFormat="1" ht="36" customHeight="1" x14ac:dyDescent="0.25">
      <c r="A499" s="354" t="s">
        <v>79</v>
      </c>
      <c r="B499" s="347" t="s">
        <v>823</v>
      </c>
      <c r="C499" s="316"/>
      <c r="D499" s="303">
        <f t="shared" ref="D499:E499" si="324">D500</f>
        <v>33158</v>
      </c>
      <c r="E499" s="303">
        <f t="shared" si="324"/>
        <v>33158</v>
      </c>
      <c r="F499" s="347"/>
      <c r="G499" s="347"/>
      <c r="H499" s="303">
        <f>K499+N499</f>
        <v>33158</v>
      </c>
      <c r="I499" s="303">
        <f t="shared" si="316"/>
        <v>12000</v>
      </c>
      <c r="J499" s="303">
        <f t="shared" si="317"/>
        <v>21158</v>
      </c>
      <c r="K499" s="303">
        <f t="shared" ref="K499:P499" si="325">K500</f>
        <v>33158</v>
      </c>
      <c r="L499" s="303">
        <f t="shared" si="325"/>
        <v>12000</v>
      </c>
      <c r="M499" s="303">
        <f t="shared" si="325"/>
        <v>21158</v>
      </c>
      <c r="N499" s="303">
        <f t="shared" si="325"/>
        <v>0</v>
      </c>
      <c r="O499" s="303">
        <f t="shared" si="325"/>
        <v>0</v>
      </c>
      <c r="P499" s="303">
        <f t="shared" si="325"/>
        <v>0</v>
      </c>
      <c r="Q499" s="303">
        <f>Q500</f>
        <v>12000</v>
      </c>
      <c r="R499" s="303">
        <f t="shared" ref="R499:AT499" si="326">R500</f>
        <v>12000</v>
      </c>
      <c r="S499" s="303">
        <f t="shared" si="326"/>
        <v>0</v>
      </c>
      <c r="T499" s="303">
        <f t="shared" si="326"/>
        <v>0</v>
      </c>
      <c r="U499" s="303">
        <f t="shared" si="326"/>
        <v>0</v>
      </c>
      <c r="V499" s="303">
        <f t="shared" si="326"/>
        <v>0</v>
      </c>
      <c r="W499" s="303">
        <f t="shared" si="326"/>
        <v>0</v>
      </c>
      <c r="X499" s="303">
        <f t="shared" si="326"/>
        <v>0</v>
      </c>
      <c r="Y499" s="303">
        <f t="shared" si="326"/>
        <v>0</v>
      </c>
      <c r="Z499" s="303">
        <f t="shared" si="326"/>
        <v>15258</v>
      </c>
      <c r="AA499" s="303">
        <f t="shared" si="326"/>
        <v>15258</v>
      </c>
      <c r="AB499" s="303">
        <f t="shared" si="326"/>
        <v>0</v>
      </c>
      <c r="AC499" s="303">
        <f t="shared" si="326"/>
        <v>0</v>
      </c>
      <c r="AD499" s="303">
        <f t="shared" si="326"/>
        <v>0</v>
      </c>
      <c r="AE499" s="303">
        <f t="shared" si="326"/>
        <v>0</v>
      </c>
      <c r="AF499" s="303">
        <f t="shared" si="326"/>
        <v>5900</v>
      </c>
      <c r="AG499" s="303">
        <f t="shared" si="326"/>
        <v>5900</v>
      </c>
      <c r="AH499" s="303">
        <f t="shared" si="326"/>
        <v>0</v>
      </c>
      <c r="AI499" s="303">
        <f t="shared" si="326"/>
        <v>0</v>
      </c>
      <c r="AJ499" s="303">
        <f t="shared" si="326"/>
        <v>0</v>
      </c>
      <c r="AK499" s="303">
        <f t="shared" si="326"/>
        <v>0</v>
      </c>
      <c r="AL499" s="303">
        <f t="shared" si="326"/>
        <v>0</v>
      </c>
      <c r="AM499" s="303">
        <f t="shared" si="326"/>
        <v>0</v>
      </c>
      <c r="AN499" s="303">
        <f t="shared" si="326"/>
        <v>0</v>
      </c>
      <c r="AO499" s="303">
        <f t="shared" si="326"/>
        <v>0</v>
      </c>
      <c r="AP499" s="303">
        <f t="shared" si="326"/>
        <v>0</v>
      </c>
      <c r="AQ499" s="303">
        <f t="shared" si="326"/>
        <v>0</v>
      </c>
      <c r="AR499" s="303">
        <f t="shared" si="326"/>
        <v>0</v>
      </c>
      <c r="AS499" s="303">
        <f t="shared" si="326"/>
        <v>0</v>
      </c>
      <c r="AT499" s="303">
        <f t="shared" si="326"/>
        <v>0</v>
      </c>
      <c r="AU499" s="372"/>
      <c r="AV499" s="322"/>
      <c r="AW499" s="372"/>
      <c r="AX499" s="372"/>
      <c r="AY499" s="372"/>
      <c r="AZ499" s="313"/>
      <c r="BA499" s="313"/>
      <c r="BB499" s="322"/>
      <c r="BC499" s="322"/>
    </row>
    <row r="500" spans="1:55" s="278" customFormat="1" ht="36" customHeight="1" x14ac:dyDescent="0.25">
      <c r="A500" s="354" t="s">
        <v>151</v>
      </c>
      <c r="B500" s="347" t="s">
        <v>841</v>
      </c>
      <c r="C500" s="316"/>
      <c r="D500" s="303">
        <f>SUM(D501:D503)</f>
        <v>33158</v>
      </c>
      <c r="E500" s="303">
        <f t="shared" ref="E500" si="327">SUM(E501:E503)</f>
        <v>33158</v>
      </c>
      <c r="F500" s="347"/>
      <c r="G500" s="347"/>
      <c r="H500" s="303">
        <f>K500+N500</f>
        <v>33158</v>
      </c>
      <c r="I500" s="303">
        <f t="shared" si="316"/>
        <v>12000</v>
      </c>
      <c r="J500" s="303">
        <f t="shared" si="317"/>
        <v>21158</v>
      </c>
      <c r="K500" s="303">
        <f t="shared" ref="K500:O500" si="328">SUM(K501:K503)</f>
        <v>33158</v>
      </c>
      <c r="L500" s="303">
        <f t="shared" si="328"/>
        <v>12000</v>
      </c>
      <c r="M500" s="303">
        <f t="shared" si="328"/>
        <v>21158</v>
      </c>
      <c r="N500" s="303">
        <f t="shared" si="328"/>
        <v>0</v>
      </c>
      <c r="O500" s="303">
        <f t="shared" si="328"/>
        <v>0</v>
      </c>
      <c r="P500" s="303">
        <f t="shared" ref="P500:AT500" si="329">SUM(P501:P503)</f>
        <v>0</v>
      </c>
      <c r="Q500" s="303">
        <f>SUM(Q501:Q503)</f>
        <v>12000</v>
      </c>
      <c r="R500" s="303">
        <f t="shared" ref="R500:AN500" si="330">SUM(R501:R503)</f>
        <v>12000</v>
      </c>
      <c r="S500" s="303">
        <f t="shared" si="330"/>
        <v>0</v>
      </c>
      <c r="T500" s="303">
        <f t="shared" si="330"/>
        <v>0</v>
      </c>
      <c r="U500" s="303">
        <f t="shared" si="330"/>
        <v>0</v>
      </c>
      <c r="V500" s="303">
        <f t="shared" si="330"/>
        <v>0</v>
      </c>
      <c r="W500" s="303">
        <f t="shared" si="330"/>
        <v>0</v>
      </c>
      <c r="X500" s="303">
        <f t="shared" si="330"/>
        <v>0</v>
      </c>
      <c r="Y500" s="303">
        <f t="shared" si="330"/>
        <v>0</v>
      </c>
      <c r="Z500" s="303">
        <f t="shared" si="330"/>
        <v>15258</v>
      </c>
      <c r="AA500" s="303">
        <f t="shared" si="330"/>
        <v>15258</v>
      </c>
      <c r="AB500" s="303">
        <f t="shared" si="330"/>
        <v>0</v>
      </c>
      <c r="AC500" s="303">
        <f t="shared" si="330"/>
        <v>0</v>
      </c>
      <c r="AD500" s="303">
        <f t="shared" si="330"/>
        <v>0</v>
      </c>
      <c r="AE500" s="303">
        <f t="shared" si="330"/>
        <v>0</v>
      </c>
      <c r="AF500" s="303">
        <f t="shared" si="330"/>
        <v>5900</v>
      </c>
      <c r="AG500" s="303">
        <f t="shared" si="330"/>
        <v>5900</v>
      </c>
      <c r="AH500" s="303">
        <f t="shared" si="330"/>
        <v>0</v>
      </c>
      <c r="AI500" s="303">
        <f t="shared" si="330"/>
        <v>0</v>
      </c>
      <c r="AJ500" s="303">
        <f t="shared" si="330"/>
        <v>0</v>
      </c>
      <c r="AK500" s="303">
        <f t="shared" si="330"/>
        <v>0</v>
      </c>
      <c r="AL500" s="303">
        <f t="shared" si="330"/>
        <v>0</v>
      </c>
      <c r="AM500" s="303">
        <f t="shared" si="330"/>
        <v>0</v>
      </c>
      <c r="AN500" s="303">
        <f t="shared" si="330"/>
        <v>0</v>
      </c>
      <c r="AO500" s="303">
        <f t="shared" si="329"/>
        <v>0</v>
      </c>
      <c r="AP500" s="303">
        <f t="shared" si="329"/>
        <v>0</v>
      </c>
      <c r="AQ500" s="303">
        <f t="shared" si="329"/>
        <v>0</v>
      </c>
      <c r="AR500" s="303">
        <f t="shared" si="329"/>
        <v>0</v>
      </c>
      <c r="AS500" s="303">
        <f t="shared" si="329"/>
        <v>0</v>
      </c>
      <c r="AT500" s="303">
        <f t="shared" si="329"/>
        <v>0</v>
      </c>
      <c r="AU500" s="372"/>
      <c r="AV500" s="322"/>
      <c r="AW500" s="372"/>
      <c r="AX500" s="372"/>
      <c r="AY500" s="372"/>
      <c r="AZ500" s="313"/>
      <c r="BA500" s="313"/>
      <c r="BB500" s="322"/>
      <c r="BC500" s="322"/>
    </row>
    <row r="501" spans="1:55" s="290" customFormat="1" ht="60.75" customHeight="1" x14ac:dyDescent="0.25">
      <c r="A501" s="318" t="s">
        <v>38</v>
      </c>
      <c r="B501" s="352" t="s">
        <v>112</v>
      </c>
      <c r="C501" s="352" t="s">
        <v>952</v>
      </c>
      <c r="D501" s="301">
        <v>9600</v>
      </c>
      <c r="E501" s="301">
        <v>9600</v>
      </c>
      <c r="F501" s="347"/>
      <c r="G501" s="347"/>
      <c r="H501" s="301">
        <f>K501+N501</f>
        <v>9600</v>
      </c>
      <c r="I501" s="301">
        <f t="shared" ref="I501:I508" si="331">L501+O501</f>
        <v>4000</v>
      </c>
      <c r="J501" s="305">
        <f t="shared" si="317"/>
        <v>5600</v>
      </c>
      <c r="K501" s="301">
        <f>L501+M501</f>
        <v>9600</v>
      </c>
      <c r="L501" s="305">
        <v>4000</v>
      </c>
      <c r="M501" s="301">
        <v>5600</v>
      </c>
      <c r="N501" s="305">
        <f>O501+P501</f>
        <v>0</v>
      </c>
      <c r="O501" s="305"/>
      <c r="P501" s="303"/>
      <c r="Q501" s="305">
        <v>4000</v>
      </c>
      <c r="R501" s="305">
        <f>Q501</f>
        <v>4000</v>
      </c>
      <c r="S501" s="305"/>
      <c r="T501" s="303"/>
      <c r="U501" s="303"/>
      <c r="V501" s="303"/>
      <c r="W501" s="305"/>
      <c r="X501" s="305"/>
      <c r="Y501" s="305"/>
      <c r="Z501" s="305">
        <f>M501-T501</f>
        <v>5600</v>
      </c>
      <c r="AA501" s="305">
        <f>Z501</f>
        <v>5600</v>
      </c>
      <c r="AB501" s="303"/>
      <c r="AC501" s="303"/>
      <c r="AD501" s="303"/>
      <c r="AE501" s="303"/>
      <c r="AF501" s="303"/>
      <c r="AG501" s="303"/>
      <c r="AH501" s="303"/>
      <c r="AI501" s="303"/>
      <c r="AJ501" s="303"/>
      <c r="AK501" s="303"/>
      <c r="AL501" s="303"/>
      <c r="AM501" s="303"/>
      <c r="AN501" s="303"/>
      <c r="AO501" s="303"/>
      <c r="AP501" s="303"/>
      <c r="AQ501" s="303"/>
      <c r="AR501" s="303"/>
      <c r="AS501" s="303"/>
      <c r="AT501" s="303"/>
      <c r="AU501" s="307"/>
      <c r="AV501" s="308"/>
      <c r="AW501" s="307"/>
      <c r="AX501" s="307"/>
      <c r="AY501" s="307"/>
      <c r="AZ501" s="313"/>
      <c r="BA501" s="313"/>
      <c r="BB501" s="308"/>
      <c r="BC501" s="308"/>
    </row>
    <row r="502" spans="1:55" s="290" customFormat="1" ht="69.75" customHeight="1" x14ac:dyDescent="0.25">
      <c r="A502" s="318" t="s">
        <v>39</v>
      </c>
      <c r="B502" s="352" t="s">
        <v>109</v>
      </c>
      <c r="C502" s="352" t="s">
        <v>953</v>
      </c>
      <c r="D502" s="301">
        <v>14900</v>
      </c>
      <c r="E502" s="301">
        <v>14900</v>
      </c>
      <c r="F502" s="347"/>
      <c r="G502" s="347"/>
      <c r="H502" s="301">
        <f t="shared" ref="H502:H508" si="332">K502+N502</f>
        <v>14900</v>
      </c>
      <c r="I502" s="301">
        <f t="shared" si="331"/>
        <v>4000</v>
      </c>
      <c r="J502" s="305">
        <f t="shared" si="317"/>
        <v>10900</v>
      </c>
      <c r="K502" s="301">
        <f t="shared" ref="K502" si="333">L502+M502</f>
        <v>14900</v>
      </c>
      <c r="L502" s="305">
        <v>4000</v>
      </c>
      <c r="M502" s="301">
        <v>10900</v>
      </c>
      <c r="N502" s="305">
        <f t="shared" ref="N502" si="334">O502+P502</f>
        <v>0</v>
      </c>
      <c r="O502" s="305"/>
      <c r="P502" s="303"/>
      <c r="Q502" s="305">
        <v>4000</v>
      </c>
      <c r="R502" s="305">
        <f>Q502</f>
        <v>4000</v>
      </c>
      <c r="S502" s="305"/>
      <c r="T502" s="303"/>
      <c r="U502" s="303"/>
      <c r="V502" s="303"/>
      <c r="W502" s="305"/>
      <c r="X502" s="305"/>
      <c r="Y502" s="305"/>
      <c r="Z502" s="305">
        <v>5000</v>
      </c>
      <c r="AA502" s="305">
        <f>Z502</f>
        <v>5000</v>
      </c>
      <c r="AB502" s="303"/>
      <c r="AC502" s="303"/>
      <c r="AD502" s="303"/>
      <c r="AE502" s="303"/>
      <c r="AF502" s="305">
        <f>M502-T502-Z502</f>
        <v>5900</v>
      </c>
      <c r="AG502" s="305">
        <f>AF502</f>
        <v>5900</v>
      </c>
      <c r="AH502" s="303"/>
      <c r="AI502" s="303"/>
      <c r="AJ502" s="303"/>
      <c r="AK502" s="303"/>
      <c r="AL502" s="303"/>
      <c r="AM502" s="303"/>
      <c r="AN502" s="303"/>
      <c r="AO502" s="303"/>
      <c r="AP502" s="303"/>
      <c r="AQ502" s="303"/>
      <c r="AR502" s="303"/>
      <c r="AS502" s="303"/>
      <c r="AT502" s="303"/>
      <c r="AU502" s="307"/>
      <c r="AV502" s="308"/>
      <c r="AW502" s="307"/>
      <c r="AX502" s="307"/>
      <c r="AY502" s="307"/>
      <c r="AZ502" s="313"/>
      <c r="BA502" s="313"/>
      <c r="BB502" s="308"/>
      <c r="BC502" s="308"/>
    </row>
    <row r="503" spans="1:55" s="290" customFormat="1" ht="59.25" customHeight="1" x14ac:dyDescent="0.25">
      <c r="A503" s="318" t="s">
        <v>40</v>
      </c>
      <c r="B503" s="352" t="s">
        <v>114</v>
      </c>
      <c r="C503" s="352" t="s">
        <v>954</v>
      </c>
      <c r="D503" s="301">
        <v>8658</v>
      </c>
      <c r="E503" s="301">
        <v>8658</v>
      </c>
      <c r="F503" s="347"/>
      <c r="G503" s="347"/>
      <c r="H503" s="301">
        <f t="shared" si="332"/>
        <v>8658</v>
      </c>
      <c r="I503" s="301">
        <f t="shared" si="331"/>
        <v>4000</v>
      </c>
      <c r="J503" s="305">
        <f t="shared" si="317"/>
        <v>4658</v>
      </c>
      <c r="K503" s="301">
        <f>L503+M503</f>
        <v>8658</v>
      </c>
      <c r="L503" s="305">
        <v>4000</v>
      </c>
      <c r="M503" s="301">
        <v>4658</v>
      </c>
      <c r="N503" s="305">
        <f>O503+P503</f>
        <v>0</v>
      </c>
      <c r="O503" s="305"/>
      <c r="P503" s="303"/>
      <c r="Q503" s="305">
        <v>4000</v>
      </c>
      <c r="R503" s="305">
        <f t="shared" ref="R503" si="335">Q503</f>
        <v>4000</v>
      </c>
      <c r="S503" s="305"/>
      <c r="T503" s="303"/>
      <c r="U503" s="303"/>
      <c r="V503" s="303"/>
      <c r="W503" s="305">
        <f>I503-Q503</f>
        <v>0</v>
      </c>
      <c r="X503" s="305">
        <f t="shared" ref="X503" si="336">W503</f>
        <v>0</v>
      </c>
      <c r="Y503" s="305"/>
      <c r="Z503" s="305">
        <f>J503-U503</f>
        <v>4658</v>
      </c>
      <c r="AA503" s="305">
        <f>Z503</f>
        <v>4658</v>
      </c>
      <c r="AB503" s="303"/>
      <c r="AC503" s="303"/>
      <c r="AD503" s="303"/>
      <c r="AE503" s="303"/>
      <c r="AF503" s="303"/>
      <c r="AG503" s="303"/>
      <c r="AH503" s="303"/>
      <c r="AI503" s="303"/>
      <c r="AJ503" s="303"/>
      <c r="AK503" s="303"/>
      <c r="AL503" s="303"/>
      <c r="AM503" s="303"/>
      <c r="AN503" s="303"/>
      <c r="AO503" s="303"/>
      <c r="AP503" s="303"/>
      <c r="AQ503" s="303"/>
      <c r="AR503" s="303"/>
      <c r="AS503" s="303"/>
      <c r="AT503" s="303"/>
      <c r="AU503" s="307"/>
      <c r="AV503" s="308"/>
      <c r="AW503" s="307"/>
      <c r="AX503" s="307"/>
      <c r="AY503" s="307"/>
      <c r="AZ503" s="313"/>
      <c r="BA503" s="313"/>
      <c r="BB503" s="308"/>
      <c r="BC503" s="308"/>
    </row>
    <row r="504" spans="1:55" s="278" customFormat="1" ht="36" customHeight="1" x14ac:dyDescent="0.25">
      <c r="A504" s="354" t="s">
        <v>93</v>
      </c>
      <c r="B504" s="347" t="s">
        <v>821</v>
      </c>
      <c r="C504" s="316"/>
      <c r="D504" s="303">
        <f>SUM(D505:D509)</f>
        <v>57500</v>
      </c>
      <c r="E504" s="316">
        <v>0</v>
      </c>
      <c r="F504" s="347"/>
      <c r="G504" s="347"/>
      <c r="H504" s="303">
        <f>SUM(H505:H509)</f>
        <v>57500</v>
      </c>
      <c r="I504" s="303">
        <f t="shared" ref="I504:M504" si="337">SUM(I505:I509)</f>
        <v>21158</v>
      </c>
      <c r="J504" s="303">
        <f t="shared" si="317"/>
        <v>36342</v>
      </c>
      <c r="K504" s="303">
        <f t="shared" si="337"/>
        <v>57500</v>
      </c>
      <c r="L504" s="303">
        <f t="shared" si="337"/>
        <v>21158</v>
      </c>
      <c r="M504" s="303">
        <f t="shared" si="337"/>
        <v>36342</v>
      </c>
      <c r="N504" s="303">
        <f>SUM(N505:N509)</f>
        <v>0</v>
      </c>
      <c r="O504" s="303">
        <f t="shared" ref="O504:P504" si="338">SUM(O505:O509)</f>
        <v>0</v>
      </c>
      <c r="P504" s="303">
        <f t="shared" si="338"/>
        <v>0</v>
      </c>
      <c r="Q504" s="303">
        <f>SUM(Q505:Q509)</f>
        <v>21158</v>
      </c>
      <c r="R504" s="303">
        <f t="shared" ref="R504:AT504" si="339">SUM(R505:R509)</f>
        <v>21158</v>
      </c>
      <c r="S504" s="303">
        <f t="shared" si="339"/>
        <v>0</v>
      </c>
      <c r="T504" s="303">
        <f t="shared" si="339"/>
        <v>0</v>
      </c>
      <c r="U504" s="303">
        <f t="shared" si="339"/>
        <v>0</v>
      </c>
      <c r="V504" s="303">
        <f t="shared" si="339"/>
        <v>0</v>
      </c>
      <c r="W504" s="303">
        <f t="shared" si="339"/>
        <v>0</v>
      </c>
      <c r="X504" s="303">
        <f t="shared" si="339"/>
        <v>0</v>
      </c>
      <c r="Y504" s="303">
        <f t="shared" si="339"/>
        <v>0</v>
      </c>
      <c r="Z504" s="303">
        <f t="shared" si="339"/>
        <v>19000</v>
      </c>
      <c r="AA504" s="303">
        <f t="shared" si="339"/>
        <v>19000</v>
      </c>
      <c r="AB504" s="303">
        <f t="shared" si="339"/>
        <v>0</v>
      </c>
      <c r="AC504" s="303">
        <f t="shared" si="339"/>
        <v>0</v>
      </c>
      <c r="AD504" s="303">
        <f t="shared" si="339"/>
        <v>0</v>
      </c>
      <c r="AE504" s="303">
        <f t="shared" si="339"/>
        <v>0</v>
      </c>
      <c r="AF504" s="303">
        <f t="shared" si="339"/>
        <v>17342</v>
      </c>
      <c r="AG504" s="303">
        <f t="shared" si="339"/>
        <v>17342</v>
      </c>
      <c r="AH504" s="303">
        <f t="shared" si="339"/>
        <v>0</v>
      </c>
      <c r="AI504" s="303">
        <f t="shared" si="339"/>
        <v>0</v>
      </c>
      <c r="AJ504" s="303">
        <f t="shared" si="339"/>
        <v>0</v>
      </c>
      <c r="AK504" s="303">
        <f t="shared" si="339"/>
        <v>0</v>
      </c>
      <c r="AL504" s="303">
        <f t="shared" si="339"/>
        <v>0</v>
      </c>
      <c r="AM504" s="303">
        <f t="shared" si="339"/>
        <v>0</v>
      </c>
      <c r="AN504" s="303">
        <f t="shared" si="339"/>
        <v>0</v>
      </c>
      <c r="AO504" s="303">
        <f t="shared" si="339"/>
        <v>0</v>
      </c>
      <c r="AP504" s="303">
        <f t="shared" si="339"/>
        <v>0</v>
      </c>
      <c r="AQ504" s="303">
        <f t="shared" si="339"/>
        <v>0</v>
      </c>
      <c r="AR504" s="303">
        <f t="shared" si="339"/>
        <v>0</v>
      </c>
      <c r="AS504" s="303">
        <f t="shared" si="339"/>
        <v>0</v>
      </c>
      <c r="AT504" s="303">
        <f t="shared" si="339"/>
        <v>0</v>
      </c>
      <c r="AU504" s="372"/>
      <c r="AV504" s="322"/>
      <c r="AW504" s="372"/>
      <c r="AX504" s="372"/>
      <c r="AY504" s="372"/>
      <c r="AZ504" s="313"/>
      <c r="BA504" s="313"/>
      <c r="BB504" s="322"/>
      <c r="BC504" s="322"/>
    </row>
    <row r="505" spans="1:55" s="290" customFormat="1" ht="52.5" customHeight="1" x14ac:dyDescent="0.25">
      <c r="A505" s="318" t="s">
        <v>38</v>
      </c>
      <c r="B505" s="352" t="s">
        <v>110</v>
      </c>
      <c r="C505" s="352" t="s">
        <v>955</v>
      </c>
      <c r="D505" s="301">
        <v>14900</v>
      </c>
      <c r="E505" s="301">
        <v>0</v>
      </c>
      <c r="F505" s="352"/>
      <c r="G505" s="352"/>
      <c r="H505" s="301">
        <f t="shared" si="332"/>
        <v>14900</v>
      </c>
      <c r="I505" s="302">
        <f t="shared" si="331"/>
        <v>5158</v>
      </c>
      <c r="J505" s="305">
        <f t="shared" si="317"/>
        <v>9742</v>
      </c>
      <c r="K505" s="301">
        <f>L505+M505</f>
        <v>14900</v>
      </c>
      <c r="L505" s="301">
        <v>5158</v>
      </c>
      <c r="M505" s="301">
        <v>9742</v>
      </c>
      <c r="N505" s="305"/>
      <c r="O505" s="305"/>
      <c r="P505" s="305"/>
      <c r="Q505" s="301">
        <v>5158</v>
      </c>
      <c r="R505" s="305">
        <f>Q505</f>
        <v>5158</v>
      </c>
      <c r="S505" s="305"/>
      <c r="T505" s="305"/>
      <c r="U505" s="305"/>
      <c r="V505" s="305"/>
      <c r="W505" s="305"/>
      <c r="X505" s="305"/>
      <c r="Y505" s="305"/>
      <c r="Z505" s="305">
        <v>4000</v>
      </c>
      <c r="AA505" s="305">
        <f>Z505</f>
        <v>4000</v>
      </c>
      <c r="AB505" s="305"/>
      <c r="AC505" s="301"/>
      <c r="AD505" s="301"/>
      <c r="AE505" s="301"/>
      <c r="AF505" s="305">
        <f>M505-U505-Z505</f>
        <v>5742</v>
      </c>
      <c r="AG505" s="305">
        <f>AF505</f>
        <v>5742</v>
      </c>
      <c r="AH505" s="305"/>
      <c r="AI505" s="305"/>
      <c r="AJ505" s="305"/>
      <c r="AK505" s="305"/>
      <c r="AL505" s="305"/>
      <c r="AM505" s="305"/>
      <c r="AN505" s="305"/>
      <c r="AO505" s="305"/>
      <c r="AP505" s="305"/>
      <c r="AQ505" s="305"/>
      <c r="AR505" s="305"/>
      <c r="AS505" s="305"/>
      <c r="AT505" s="305"/>
      <c r="AU505" s="307"/>
      <c r="AV505" s="308"/>
      <c r="AW505" s="442"/>
      <c r="AX505" s="442"/>
      <c r="AY505" s="307"/>
      <c r="AZ505" s="313"/>
      <c r="BA505" s="313"/>
      <c r="BB505" s="308"/>
      <c r="BC505" s="308"/>
    </row>
    <row r="506" spans="1:55" s="290" customFormat="1" ht="59.25" customHeight="1" x14ac:dyDescent="0.25">
      <c r="A506" s="318" t="s">
        <v>39</v>
      </c>
      <c r="B506" s="352" t="s">
        <v>852</v>
      </c>
      <c r="C506" s="352" t="s">
        <v>956</v>
      </c>
      <c r="D506" s="301">
        <v>11000</v>
      </c>
      <c r="E506" s="301">
        <v>0</v>
      </c>
      <c r="F506" s="352"/>
      <c r="G506" s="352"/>
      <c r="H506" s="301">
        <f t="shared" si="332"/>
        <v>11000</v>
      </c>
      <c r="I506" s="302">
        <f t="shared" si="331"/>
        <v>4000</v>
      </c>
      <c r="J506" s="305">
        <f t="shared" si="317"/>
        <v>7000</v>
      </c>
      <c r="K506" s="301">
        <f t="shared" ref="K506:K509" si="340">L506+M506</f>
        <v>11000</v>
      </c>
      <c r="L506" s="301">
        <v>4000</v>
      </c>
      <c r="M506" s="301">
        <v>7000</v>
      </c>
      <c r="N506" s="305"/>
      <c r="O506" s="305"/>
      <c r="P506" s="305"/>
      <c r="Q506" s="301">
        <v>4000</v>
      </c>
      <c r="R506" s="305">
        <f t="shared" ref="R506:R509" si="341">Q506</f>
        <v>4000</v>
      </c>
      <c r="S506" s="305"/>
      <c r="T506" s="305"/>
      <c r="U506" s="305"/>
      <c r="V506" s="305"/>
      <c r="W506" s="305"/>
      <c r="X506" s="305"/>
      <c r="Y506" s="305"/>
      <c r="Z506" s="305">
        <v>3000</v>
      </c>
      <c r="AA506" s="305">
        <f>Z506</f>
        <v>3000</v>
      </c>
      <c r="AB506" s="305"/>
      <c r="AC506" s="301"/>
      <c r="AD506" s="301"/>
      <c r="AE506" s="301"/>
      <c r="AF506" s="305">
        <f>M506-U506-Z506</f>
        <v>4000</v>
      </c>
      <c r="AG506" s="305">
        <f>AF506</f>
        <v>4000</v>
      </c>
      <c r="AH506" s="305"/>
      <c r="AI506" s="305"/>
      <c r="AJ506" s="305"/>
      <c r="AK506" s="305"/>
      <c r="AL506" s="305"/>
      <c r="AM506" s="305"/>
      <c r="AN506" s="305"/>
      <c r="AO506" s="305"/>
      <c r="AP506" s="305"/>
      <c r="AQ506" s="305"/>
      <c r="AR506" s="305"/>
      <c r="AS506" s="305"/>
      <c r="AT506" s="305"/>
      <c r="AU506" s="307"/>
      <c r="AV506" s="308"/>
      <c r="AW506" s="442"/>
      <c r="AX506" s="442"/>
      <c r="AY506" s="307"/>
      <c r="AZ506" s="313"/>
      <c r="BA506" s="313"/>
      <c r="BB506" s="308"/>
      <c r="BC506" s="308"/>
    </row>
    <row r="507" spans="1:55" s="290" customFormat="1" ht="52.5" customHeight="1" x14ac:dyDescent="0.25">
      <c r="A507" s="318" t="s">
        <v>40</v>
      </c>
      <c r="B507" s="352" t="s">
        <v>115</v>
      </c>
      <c r="C507" s="352" t="s">
        <v>957</v>
      </c>
      <c r="D507" s="301">
        <v>9000</v>
      </c>
      <c r="E507" s="301">
        <v>0</v>
      </c>
      <c r="F507" s="352"/>
      <c r="G507" s="352"/>
      <c r="H507" s="301">
        <f t="shared" si="332"/>
        <v>9000</v>
      </c>
      <c r="I507" s="302">
        <f t="shared" si="331"/>
        <v>4000</v>
      </c>
      <c r="J507" s="305">
        <f t="shared" si="317"/>
        <v>5000</v>
      </c>
      <c r="K507" s="301">
        <f t="shared" si="340"/>
        <v>9000</v>
      </c>
      <c r="L507" s="301">
        <v>4000</v>
      </c>
      <c r="M507" s="301">
        <v>5000</v>
      </c>
      <c r="N507" s="305"/>
      <c r="O507" s="305"/>
      <c r="P507" s="305"/>
      <c r="Q507" s="301">
        <v>4000</v>
      </c>
      <c r="R507" s="305">
        <f t="shared" si="341"/>
        <v>4000</v>
      </c>
      <c r="S507" s="305"/>
      <c r="T507" s="305"/>
      <c r="U507" s="305"/>
      <c r="V507" s="305"/>
      <c r="W507" s="305"/>
      <c r="X507" s="305"/>
      <c r="Y507" s="305"/>
      <c r="Z507" s="305">
        <f>M507-T507</f>
        <v>5000</v>
      </c>
      <c r="AA507" s="305">
        <f>Z507</f>
        <v>5000</v>
      </c>
      <c r="AB507" s="305"/>
      <c r="AC507" s="301"/>
      <c r="AD507" s="301"/>
      <c r="AE507" s="301"/>
      <c r="AF507" s="305"/>
      <c r="AG507" s="305"/>
      <c r="AH507" s="305"/>
      <c r="AI507" s="305"/>
      <c r="AJ507" s="305"/>
      <c r="AK507" s="305"/>
      <c r="AL507" s="305"/>
      <c r="AM507" s="305"/>
      <c r="AN507" s="305"/>
      <c r="AO507" s="305"/>
      <c r="AP507" s="305"/>
      <c r="AQ507" s="305"/>
      <c r="AR507" s="305"/>
      <c r="AS507" s="305"/>
      <c r="AT507" s="305"/>
      <c r="AU507" s="307"/>
      <c r="AV507" s="308"/>
      <c r="AW507" s="442"/>
      <c r="AX507" s="442"/>
      <c r="AY507" s="307"/>
      <c r="AZ507" s="313"/>
      <c r="BA507" s="313"/>
      <c r="BB507" s="308"/>
      <c r="BC507" s="308"/>
    </row>
    <row r="508" spans="1:55" s="290" customFormat="1" ht="54.75" customHeight="1" x14ac:dyDescent="0.25">
      <c r="A508" s="318" t="s">
        <v>41</v>
      </c>
      <c r="B508" s="352" t="s">
        <v>111</v>
      </c>
      <c r="C508" s="352" t="s">
        <v>959</v>
      </c>
      <c r="D508" s="301">
        <v>10600</v>
      </c>
      <c r="E508" s="301">
        <v>0</v>
      </c>
      <c r="F508" s="352"/>
      <c r="G508" s="352"/>
      <c r="H508" s="301">
        <f t="shared" si="332"/>
        <v>10600</v>
      </c>
      <c r="I508" s="302">
        <f t="shared" si="331"/>
        <v>4000</v>
      </c>
      <c r="J508" s="305">
        <f t="shared" si="317"/>
        <v>6600</v>
      </c>
      <c r="K508" s="301">
        <f t="shared" si="340"/>
        <v>10600</v>
      </c>
      <c r="L508" s="301">
        <v>4000</v>
      </c>
      <c r="M508" s="301">
        <v>6600</v>
      </c>
      <c r="N508" s="305"/>
      <c r="O508" s="305"/>
      <c r="P508" s="305"/>
      <c r="Q508" s="301">
        <v>4000</v>
      </c>
      <c r="R508" s="305">
        <f t="shared" si="341"/>
        <v>4000</v>
      </c>
      <c r="S508" s="305"/>
      <c r="T508" s="305"/>
      <c r="U508" s="305"/>
      <c r="V508" s="305"/>
      <c r="W508" s="305"/>
      <c r="X508" s="305"/>
      <c r="Y508" s="305"/>
      <c r="Z508" s="305">
        <v>3000</v>
      </c>
      <c r="AA508" s="305">
        <f>Z508</f>
        <v>3000</v>
      </c>
      <c r="AB508" s="305"/>
      <c r="AC508" s="301"/>
      <c r="AD508" s="301"/>
      <c r="AE508" s="301"/>
      <c r="AF508" s="305">
        <f>M508-U508-Z508</f>
        <v>3600</v>
      </c>
      <c r="AG508" s="305">
        <f>AF508</f>
        <v>3600</v>
      </c>
      <c r="AH508" s="305"/>
      <c r="AI508" s="305"/>
      <c r="AJ508" s="305"/>
      <c r="AK508" s="305"/>
      <c r="AL508" s="305"/>
      <c r="AM508" s="305"/>
      <c r="AN508" s="305"/>
      <c r="AO508" s="305"/>
      <c r="AP508" s="305"/>
      <c r="AQ508" s="305"/>
      <c r="AR508" s="305"/>
      <c r="AS508" s="305"/>
      <c r="AT508" s="305"/>
      <c r="AU508" s="307"/>
      <c r="AV508" s="308"/>
      <c r="AW508" s="442"/>
      <c r="AX508" s="442"/>
      <c r="AY508" s="307"/>
      <c r="AZ508" s="313"/>
      <c r="BA508" s="313"/>
      <c r="BB508" s="308"/>
      <c r="BC508" s="308"/>
    </row>
    <row r="509" spans="1:55" s="290" customFormat="1" ht="59.25" customHeight="1" x14ac:dyDescent="0.25">
      <c r="A509" s="318" t="s">
        <v>42</v>
      </c>
      <c r="B509" s="352" t="s">
        <v>113</v>
      </c>
      <c r="C509" s="352" t="s">
        <v>958</v>
      </c>
      <c r="D509" s="301">
        <v>12000</v>
      </c>
      <c r="E509" s="301">
        <v>0</v>
      </c>
      <c r="F509" s="352"/>
      <c r="G509" s="352"/>
      <c r="H509" s="301">
        <f>K509+N509</f>
        <v>12000</v>
      </c>
      <c r="I509" s="302">
        <f>L509+O509</f>
        <v>4000</v>
      </c>
      <c r="J509" s="305">
        <f t="shared" si="317"/>
        <v>8000</v>
      </c>
      <c r="K509" s="301">
        <f t="shared" si="340"/>
        <v>12000</v>
      </c>
      <c r="L509" s="301">
        <v>4000</v>
      </c>
      <c r="M509" s="301">
        <v>8000</v>
      </c>
      <c r="N509" s="305"/>
      <c r="O509" s="305"/>
      <c r="P509" s="305"/>
      <c r="Q509" s="301">
        <v>4000</v>
      </c>
      <c r="R509" s="305">
        <f t="shared" si="341"/>
        <v>4000</v>
      </c>
      <c r="S509" s="305"/>
      <c r="T509" s="305"/>
      <c r="U509" s="305"/>
      <c r="V509" s="305"/>
      <c r="W509" s="305"/>
      <c r="X509" s="305"/>
      <c r="Y509" s="305"/>
      <c r="Z509" s="305">
        <v>4000</v>
      </c>
      <c r="AA509" s="305">
        <f>Z509</f>
        <v>4000</v>
      </c>
      <c r="AB509" s="305"/>
      <c r="AC509" s="301"/>
      <c r="AD509" s="301"/>
      <c r="AE509" s="301"/>
      <c r="AF509" s="305">
        <f>M509-U509-Z509</f>
        <v>4000</v>
      </c>
      <c r="AG509" s="305">
        <f>AF509</f>
        <v>4000</v>
      </c>
      <c r="AH509" s="305"/>
      <c r="AI509" s="305"/>
      <c r="AJ509" s="305"/>
      <c r="AK509" s="305"/>
      <c r="AL509" s="305"/>
      <c r="AM509" s="305"/>
      <c r="AN509" s="305"/>
      <c r="AO509" s="305"/>
      <c r="AP509" s="305"/>
      <c r="AQ509" s="305"/>
      <c r="AR509" s="305"/>
      <c r="AS509" s="305"/>
      <c r="AT509" s="305"/>
      <c r="AU509" s="307"/>
      <c r="AV509" s="308"/>
      <c r="AW509" s="442"/>
      <c r="AX509" s="442"/>
      <c r="AY509" s="307"/>
      <c r="AZ509" s="313"/>
      <c r="BA509" s="313"/>
      <c r="BB509" s="308"/>
      <c r="BC509" s="308"/>
    </row>
    <row r="510" spans="1:55" s="289" customFormat="1" ht="69" customHeight="1" x14ac:dyDescent="0.25">
      <c r="A510" s="354" t="s">
        <v>74</v>
      </c>
      <c r="B510" s="347" t="s">
        <v>987</v>
      </c>
      <c r="C510" s="316"/>
      <c r="D510" s="316"/>
      <c r="E510" s="316"/>
      <c r="F510" s="347"/>
      <c r="G510" s="347"/>
      <c r="H510" s="316"/>
      <c r="I510" s="317"/>
      <c r="J510" s="317"/>
      <c r="K510" s="303"/>
      <c r="L510" s="303"/>
      <c r="M510" s="303"/>
      <c r="N510" s="303"/>
      <c r="O510" s="303"/>
      <c r="P510" s="303"/>
      <c r="Q510" s="303"/>
      <c r="R510" s="303"/>
      <c r="S510" s="303"/>
      <c r="T510" s="303"/>
      <c r="U510" s="303"/>
      <c r="V510" s="303"/>
      <c r="W510" s="303"/>
      <c r="X510" s="303"/>
      <c r="Y510" s="303"/>
      <c r="Z510" s="303"/>
      <c r="AA510" s="303"/>
      <c r="AB510" s="303"/>
      <c r="AC510" s="303"/>
      <c r="AD510" s="303"/>
      <c r="AE510" s="303"/>
      <c r="AF510" s="303"/>
      <c r="AG510" s="303"/>
      <c r="AH510" s="303"/>
      <c r="AI510" s="303"/>
      <c r="AJ510" s="303"/>
      <c r="AK510" s="303"/>
      <c r="AL510" s="303"/>
      <c r="AM510" s="303"/>
      <c r="AN510" s="303"/>
      <c r="AO510" s="303"/>
      <c r="AP510" s="303"/>
      <c r="AQ510" s="303"/>
      <c r="AR510" s="303"/>
      <c r="AS510" s="303"/>
      <c r="AT510" s="303"/>
      <c r="AU510" s="411"/>
      <c r="AV510" s="375"/>
      <c r="AW510" s="374"/>
      <c r="AX510" s="374"/>
      <c r="AY510" s="374"/>
      <c r="AZ510" s="313"/>
      <c r="BA510" s="313"/>
      <c r="BB510" s="375"/>
      <c r="BC510" s="375"/>
    </row>
    <row r="511" spans="1:55" s="292" customFormat="1" ht="43.5" customHeight="1" x14ac:dyDescent="0.25">
      <c r="A511" s="444" t="s">
        <v>936</v>
      </c>
      <c r="B511" s="372" t="s">
        <v>20</v>
      </c>
      <c r="C511" s="433"/>
      <c r="D511" s="317">
        <f>D512+D519+D524</f>
        <v>47000</v>
      </c>
      <c r="E511" s="317">
        <f t="shared" ref="E511:AT511" si="342">E512+E519+E524</f>
        <v>47000</v>
      </c>
      <c r="F511" s="317">
        <f t="shared" si="342"/>
        <v>0</v>
      </c>
      <c r="G511" s="317">
        <f t="shared" si="342"/>
        <v>0</v>
      </c>
      <c r="H511" s="317">
        <f t="shared" si="342"/>
        <v>47000</v>
      </c>
      <c r="I511" s="317">
        <f t="shared" si="342"/>
        <v>47000</v>
      </c>
      <c r="J511" s="317">
        <f t="shared" si="342"/>
        <v>0</v>
      </c>
      <c r="K511" s="317">
        <f t="shared" si="342"/>
        <v>47000</v>
      </c>
      <c r="L511" s="317">
        <f t="shared" si="342"/>
        <v>47000</v>
      </c>
      <c r="M511" s="317">
        <f t="shared" si="342"/>
        <v>0</v>
      </c>
      <c r="N511" s="317">
        <f t="shared" si="342"/>
        <v>0</v>
      </c>
      <c r="O511" s="317">
        <f t="shared" si="342"/>
        <v>0</v>
      </c>
      <c r="P511" s="317">
        <f t="shared" si="342"/>
        <v>0</v>
      </c>
      <c r="Q511" s="317">
        <f t="shared" si="342"/>
        <v>32900</v>
      </c>
      <c r="R511" s="317">
        <f t="shared" si="342"/>
        <v>32900</v>
      </c>
      <c r="S511" s="317">
        <f t="shared" si="342"/>
        <v>0</v>
      </c>
      <c r="T511" s="317">
        <f t="shared" si="342"/>
        <v>0</v>
      </c>
      <c r="U511" s="317">
        <f t="shared" si="342"/>
        <v>0</v>
      </c>
      <c r="V511" s="317">
        <f t="shared" si="342"/>
        <v>0</v>
      </c>
      <c r="W511" s="317" t="e">
        <f t="shared" si="342"/>
        <v>#REF!</v>
      </c>
      <c r="X511" s="317" t="e">
        <f t="shared" si="342"/>
        <v>#REF!</v>
      </c>
      <c r="Y511" s="317" t="e">
        <f t="shared" si="342"/>
        <v>#REF!</v>
      </c>
      <c r="Z511" s="317" t="e">
        <f t="shared" si="342"/>
        <v>#REF!</v>
      </c>
      <c r="AA511" s="317" t="e">
        <f t="shared" si="342"/>
        <v>#REF!</v>
      </c>
      <c r="AB511" s="317" t="e">
        <f t="shared" si="342"/>
        <v>#REF!</v>
      </c>
      <c r="AC511" s="317" t="e">
        <f t="shared" si="342"/>
        <v>#REF!</v>
      </c>
      <c r="AD511" s="317" t="e">
        <f t="shared" si="342"/>
        <v>#REF!</v>
      </c>
      <c r="AE511" s="317" t="e">
        <f t="shared" si="342"/>
        <v>#REF!</v>
      </c>
      <c r="AF511" s="317" t="e">
        <f t="shared" si="342"/>
        <v>#REF!</v>
      </c>
      <c r="AG511" s="317" t="e">
        <f t="shared" si="342"/>
        <v>#REF!</v>
      </c>
      <c r="AH511" s="317" t="e">
        <f t="shared" si="342"/>
        <v>#REF!</v>
      </c>
      <c r="AI511" s="317" t="e">
        <f t="shared" si="342"/>
        <v>#REF!</v>
      </c>
      <c r="AJ511" s="317" t="e">
        <f t="shared" si="342"/>
        <v>#REF!</v>
      </c>
      <c r="AK511" s="317" t="e">
        <f t="shared" si="342"/>
        <v>#REF!</v>
      </c>
      <c r="AL511" s="317" t="e">
        <f t="shared" si="342"/>
        <v>#REF!</v>
      </c>
      <c r="AM511" s="317" t="e">
        <f t="shared" si="342"/>
        <v>#REF!</v>
      </c>
      <c r="AN511" s="317" t="e">
        <f t="shared" si="342"/>
        <v>#REF!</v>
      </c>
      <c r="AO511" s="317" t="e">
        <f t="shared" si="342"/>
        <v>#REF!</v>
      </c>
      <c r="AP511" s="317" t="e">
        <f t="shared" si="342"/>
        <v>#REF!</v>
      </c>
      <c r="AQ511" s="317" t="e">
        <f t="shared" si="342"/>
        <v>#REF!</v>
      </c>
      <c r="AR511" s="317" t="e">
        <f t="shared" si="342"/>
        <v>#REF!</v>
      </c>
      <c r="AS511" s="317" t="e">
        <f t="shared" si="342"/>
        <v>#REF!</v>
      </c>
      <c r="AT511" s="317" t="e">
        <f t="shared" si="342"/>
        <v>#REF!</v>
      </c>
      <c r="AU511" s="317"/>
      <c r="AV511" s="385"/>
      <c r="AW511" s="384"/>
      <c r="AX511" s="384"/>
      <c r="AY511" s="384"/>
      <c r="AZ511" s="313"/>
      <c r="BA511" s="313"/>
      <c r="BB511" s="385"/>
      <c r="BC511" s="385"/>
    </row>
    <row r="512" spans="1:55" s="289" customFormat="1" ht="121.5" customHeight="1" x14ac:dyDescent="0.25">
      <c r="A512" s="354" t="s">
        <v>50</v>
      </c>
      <c r="B512" s="347" t="s">
        <v>52</v>
      </c>
      <c r="C512" s="316"/>
      <c r="D512" s="303">
        <f>D513</f>
        <v>28000</v>
      </c>
      <c r="E512" s="303">
        <f t="shared" ref="E512:V512" si="343">E513</f>
        <v>28000</v>
      </c>
      <c r="F512" s="303">
        <f t="shared" si="343"/>
        <v>0</v>
      </c>
      <c r="G512" s="303">
        <f t="shared" si="343"/>
        <v>0</v>
      </c>
      <c r="H512" s="303">
        <f t="shared" si="343"/>
        <v>28000</v>
      </c>
      <c r="I512" s="303">
        <f t="shared" si="343"/>
        <v>28000</v>
      </c>
      <c r="J512" s="303">
        <f t="shared" si="343"/>
        <v>0</v>
      </c>
      <c r="K512" s="303">
        <f t="shared" si="343"/>
        <v>28000</v>
      </c>
      <c r="L512" s="303">
        <f t="shared" si="343"/>
        <v>28000</v>
      </c>
      <c r="M512" s="303">
        <f t="shared" si="343"/>
        <v>0</v>
      </c>
      <c r="N512" s="303">
        <f t="shared" si="343"/>
        <v>0</v>
      </c>
      <c r="O512" s="303">
        <f t="shared" si="343"/>
        <v>0</v>
      </c>
      <c r="P512" s="303">
        <f t="shared" si="343"/>
        <v>0</v>
      </c>
      <c r="Q512" s="303">
        <f t="shared" si="343"/>
        <v>19600</v>
      </c>
      <c r="R512" s="303">
        <f t="shared" si="343"/>
        <v>19600</v>
      </c>
      <c r="S512" s="303">
        <f t="shared" si="343"/>
        <v>0</v>
      </c>
      <c r="T512" s="303">
        <f t="shared" si="343"/>
        <v>0</v>
      </c>
      <c r="U512" s="303">
        <f t="shared" si="343"/>
        <v>0</v>
      </c>
      <c r="V512" s="303">
        <f t="shared" si="343"/>
        <v>0</v>
      </c>
      <c r="W512" s="303" t="e">
        <f>#REF!+W513+#REF!+#REF!</f>
        <v>#REF!</v>
      </c>
      <c r="X512" s="303" t="e">
        <f>#REF!+X513+#REF!+#REF!</f>
        <v>#REF!</v>
      </c>
      <c r="Y512" s="303" t="e">
        <f>#REF!+Y513+#REF!+#REF!</f>
        <v>#REF!</v>
      </c>
      <c r="Z512" s="303" t="e">
        <f>#REF!+Z513+#REF!+#REF!</f>
        <v>#REF!</v>
      </c>
      <c r="AA512" s="303" t="e">
        <f>#REF!+AA513+#REF!+#REF!</f>
        <v>#REF!</v>
      </c>
      <c r="AB512" s="303" t="e">
        <f>#REF!+AB513+#REF!+#REF!</f>
        <v>#REF!</v>
      </c>
      <c r="AC512" s="303" t="e">
        <f>#REF!+AC513+#REF!+#REF!</f>
        <v>#REF!</v>
      </c>
      <c r="AD512" s="303" t="e">
        <f>#REF!+AD513+#REF!+#REF!</f>
        <v>#REF!</v>
      </c>
      <c r="AE512" s="303" t="e">
        <f>#REF!+AE513+#REF!+#REF!</f>
        <v>#REF!</v>
      </c>
      <c r="AF512" s="303" t="e">
        <f>#REF!+AF513+#REF!+#REF!</f>
        <v>#REF!</v>
      </c>
      <c r="AG512" s="303" t="e">
        <f>#REF!+AG513+#REF!+#REF!</f>
        <v>#REF!</v>
      </c>
      <c r="AH512" s="303" t="e">
        <f>#REF!+AH513+#REF!+#REF!</f>
        <v>#REF!</v>
      </c>
      <c r="AI512" s="303" t="e">
        <f>#REF!+AI513+#REF!+#REF!</f>
        <v>#REF!</v>
      </c>
      <c r="AJ512" s="303" t="e">
        <f>#REF!+AJ513+#REF!+#REF!</f>
        <v>#REF!</v>
      </c>
      <c r="AK512" s="303" t="e">
        <f>#REF!+AK513+#REF!+#REF!</f>
        <v>#REF!</v>
      </c>
      <c r="AL512" s="303" t="e">
        <f>#REF!+AL513+#REF!+#REF!</f>
        <v>#REF!</v>
      </c>
      <c r="AM512" s="303" t="e">
        <f>#REF!+AM513+#REF!+#REF!</f>
        <v>#REF!</v>
      </c>
      <c r="AN512" s="303" t="e">
        <f>#REF!+AN513+#REF!+#REF!</f>
        <v>#REF!</v>
      </c>
      <c r="AO512" s="303" t="e">
        <f>#REF!+AO513+#REF!+#REF!</f>
        <v>#REF!</v>
      </c>
      <c r="AP512" s="303" t="e">
        <f>#REF!+AP513+#REF!+#REF!</f>
        <v>#REF!</v>
      </c>
      <c r="AQ512" s="303" t="e">
        <f>#REF!+AQ513+#REF!+#REF!</f>
        <v>#REF!</v>
      </c>
      <c r="AR512" s="303" t="e">
        <f>#REF!+AR513+#REF!+#REF!</f>
        <v>#REF!</v>
      </c>
      <c r="AS512" s="303" t="e">
        <f>#REF!+AS513+#REF!+#REF!</f>
        <v>#REF!</v>
      </c>
      <c r="AT512" s="303" t="e">
        <f>#REF!+AT513+#REF!+#REF!</f>
        <v>#REF!</v>
      </c>
      <c r="AU512" s="372"/>
      <c r="AV512" s="375"/>
      <c r="AW512" s="374"/>
      <c r="AX512" s="374"/>
      <c r="AY512" s="374"/>
      <c r="AZ512" s="313"/>
      <c r="BA512" s="313"/>
      <c r="BB512" s="375"/>
      <c r="BC512" s="375"/>
    </row>
    <row r="513" spans="1:55" s="278" customFormat="1" ht="34.5" customHeight="1" x14ac:dyDescent="0.25">
      <c r="A513" s="391" t="s">
        <v>94</v>
      </c>
      <c r="B513" s="392" t="s">
        <v>56</v>
      </c>
      <c r="C513" s="380"/>
      <c r="D513" s="365">
        <f t="shared" ref="D513:E513" si="344">D514+D517</f>
        <v>28000</v>
      </c>
      <c r="E513" s="365">
        <f t="shared" si="344"/>
        <v>28000</v>
      </c>
      <c r="F513" s="392"/>
      <c r="G513" s="392"/>
      <c r="H513" s="316">
        <f t="shared" ref="H513:H522" si="345">K513+N513</f>
        <v>28000</v>
      </c>
      <c r="I513" s="317">
        <f t="shared" ref="I513:I536" si="346">L513+O513</f>
        <v>28000</v>
      </c>
      <c r="J513" s="303">
        <f t="shared" ref="J513:J536" si="347">M513+P513</f>
        <v>0</v>
      </c>
      <c r="K513" s="365">
        <f t="shared" ref="K513:M513" si="348">K514+K517</f>
        <v>28000</v>
      </c>
      <c r="L513" s="365">
        <f t="shared" si="348"/>
        <v>28000</v>
      </c>
      <c r="M513" s="365">
        <f t="shared" si="348"/>
        <v>0</v>
      </c>
      <c r="N513" s="365">
        <f>N514+N517</f>
        <v>0</v>
      </c>
      <c r="O513" s="365">
        <f>O514+O517</f>
        <v>0</v>
      </c>
      <c r="P513" s="365">
        <f t="shared" ref="P513:AU513" si="349">P514+P517</f>
        <v>0</v>
      </c>
      <c r="Q513" s="365">
        <f t="shared" si="349"/>
        <v>19600</v>
      </c>
      <c r="R513" s="365">
        <f t="shared" si="349"/>
        <v>19600</v>
      </c>
      <c r="S513" s="365">
        <f t="shared" si="349"/>
        <v>0</v>
      </c>
      <c r="T513" s="365">
        <f t="shared" si="349"/>
        <v>0</v>
      </c>
      <c r="U513" s="365">
        <f t="shared" si="349"/>
        <v>0</v>
      </c>
      <c r="V513" s="365">
        <f t="shared" si="349"/>
        <v>0</v>
      </c>
      <c r="W513" s="365">
        <f t="shared" si="349"/>
        <v>8400</v>
      </c>
      <c r="X513" s="365">
        <f t="shared" si="349"/>
        <v>8400</v>
      </c>
      <c r="Y513" s="365">
        <f t="shared" si="349"/>
        <v>0</v>
      </c>
      <c r="Z513" s="365">
        <f t="shared" si="349"/>
        <v>0</v>
      </c>
      <c r="AA513" s="365">
        <f t="shared" si="349"/>
        <v>0</v>
      </c>
      <c r="AB513" s="365">
        <f t="shared" si="349"/>
        <v>0</v>
      </c>
      <c r="AC513" s="365">
        <f t="shared" si="349"/>
        <v>0</v>
      </c>
      <c r="AD513" s="365">
        <f t="shared" si="349"/>
        <v>0</v>
      </c>
      <c r="AE513" s="365">
        <f t="shared" si="349"/>
        <v>0</v>
      </c>
      <c r="AF513" s="365">
        <f t="shared" si="349"/>
        <v>0</v>
      </c>
      <c r="AG513" s="365">
        <f t="shared" si="349"/>
        <v>0</v>
      </c>
      <c r="AH513" s="365">
        <f t="shared" si="349"/>
        <v>0</v>
      </c>
      <c r="AI513" s="365">
        <f t="shared" si="349"/>
        <v>0</v>
      </c>
      <c r="AJ513" s="365">
        <f t="shared" si="349"/>
        <v>0</v>
      </c>
      <c r="AK513" s="365">
        <f t="shared" si="349"/>
        <v>0</v>
      </c>
      <c r="AL513" s="365">
        <f t="shared" si="349"/>
        <v>0</v>
      </c>
      <c r="AM513" s="365">
        <f t="shared" si="349"/>
        <v>0</v>
      </c>
      <c r="AN513" s="365">
        <f t="shared" si="349"/>
        <v>0</v>
      </c>
      <c r="AO513" s="365">
        <f t="shared" si="349"/>
        <v>0</v>
      </c>
      <c r="AP513" s="365">
        <f t="shared" si="349"/>
        <v>0</v>
      </c>
      <c r="AQ513" s="365">
        <f t="shared" si="349"/>
        <v>0</v>
      </c>
      <c r="AR513" s="365">
        <f t="shared" si="349"/>
        <v>0</v>
      </c>
      <c r="AS513" s="365">
        <f t="shared" si="349"/>
        <v>0</v>
      </c>
      <c r="AT513" s="365">
        <f t="shared" si="349"/>
        <v>0</v>
      </c>
      <c r="AU513" s="365">
        <f t="shared" si="349"/>
        <v>0</v>
      </c>
      <c r="AV513" s="322"/>
      <c r="AW513" s="372"/>
      <c r="AX513" s="372"/>
      <c r="AY513" s="372"/>
      <c r="AZ513" s="313"/>
      <c r="BA513" s="313"/>
      <c r="BB513" s="322"/>
      <c r="BC513" s="322"/>
    </row>
    <row r="514" spans="1:55" s="278" customFormat="1" ht="34.5" customHeight="1" x14ac:dyDescent="0.25">
      <c r="A514" s="391" t="s">
        <v>79</v>
      </c>
      <c r="B514" s="392" t="s">
        <v>823</v>
      </c>
      <c r="C514" s="380"/>
      <c r="D514" s="365">
        <f>D515</f>
        <v>19000</v>
      </c>
      <c r="E514" s="365">
        <f>E515</f>
        <v>19000</v>
      </c>
      <c r="F514" s="392"/>
      <c r="G514" s="392"/>
      <c r="H514" s="316">
        <f t="shared" si="345"/>
        <v>19000</v>
      </c>
      <c r="I514" s="317">
        <f t="shared" si="346"/>
        <v>19000</v>
      </c>
      <c r="J514" s="303">
        <f t="shared" si="347"/>
        <v>0</v>
      </c>
      <c r="K514" s="365">
        <f t="shared" ref="K514:M515" si="350">K515</f>
        <v>19000</v>
      </c>
      <c r="L514" s="365">
        <f t="shared" si="350"/>
        <v>19000</v>
      </c>
      <c r="M514" s="365">
        <f t="shared" si="350"/>
        <v>0</v>
      </c>
      <c r="N514" s="365">
        <f>N515</f>
        <v>0</v>
      </c>
      <c r="O514" s="365">
        <f>O515</f>
        <v>0</v>
      </c>
      <c r="P514" s="365">
        <f t="shared" ref="P514:AT515" si="351">P515</f>
        <v>0</v>
      </c>
      <c r="Q514" s="365">
        <f t="shared" si="351"/>
        <v>13300</v>
      </c>
      <c r="R514" s="365">
        <f t="shared" si="351"/>
        <v>13300</v>
      </c>
      <c r="S514" s="365">
        <f t="shared" si="351"/>
        <v>0</v>
      </c>
      <c r="T514" s="365">
        <f t="shared" si="351"/>
        <v>0</v>
      </c>
      <c r="U514" s="365">
        <f t="shared" si="351"/>
        <v>0</v>
      </c>
      <c r="V514" s="365">
        <f t="shared" si="351"/>
        <v>0</v>
      </c>
      <c r="W514" s="365">
        <f t="shared" si="351"/>
        <v>5700</v>
      </c>
      <c r="X514" s="365">
        <f t="shared" si="351"/>
        <v>5700</v>
      </c>
      <c r="Y514" s="365">
        <f t="shared" si="351"/>
        <v>0</v>
      </c>
      <c r="Z514" s="365">
        <f t="shared" si="351"/>
        <v>0</v>
      </c>
      <c r="AA514" s="365">
        <f t="shared" si="351"/>
        <v>0</v>
      </c>
      <c r="AB514" s="365">
        <f t="shared" si="351"/>
        <v>0</v>
      </c>
      <c r="AC514" s="365">
        <f t="shared" si="351"/>
        <v>0</v>
      </c>
      <c r="AD514" s="365">
        <f t="shared" si="351"/>
        <v>0</v>
      </c>
      <c r="AE514" s="365">
        <f t="shared" si="351"/>
        <v>0</v>
      </c>
      <c r="AF514" s="365">
        <f t="shared" si="351"/>
        <v>0</v>
      </c>
      <c r="AG514" s="365">
        <f t="shared" si="351"/>
        <v>0</v>
      </c>
      <c r="AH514" s="365">
        <f t="shared" si="351"/>
        <v>0</v>
      </c>
      <c r="AI514" s="365">
        <f t="shared" si="351"/>
        <v>0</v>
      </c>
      <c r="AJ514" s="365">
        <f t="shared" si="351"/>
        <v>0</v>
      </c>
      <c r="AK514" s="365">
        <f t="shared" si="351"/>
        <v>0</v>
      </c>
      <c r="AL514" s="365">
        <f t="shared" si="351"/>
        <v>0</v>
      </c>
      <c r="AM514" s="365">
        <f t="shared" si="351"/>
        <v>0</v>
      </c>
      <c r="AN514" s="365">
        <f t="shared" si="351"/>
        <v>0</v>
      </c>
      <c r="AO514" s="365">
        <f t="shared" si="351"/>
        <v>0</v>
      </c>
      <c r="AP514" s="365">
        <f t="shared" si="351"/>
        <v>0</v>
      </c>
      <c r="AQ514" s="365">
        <f t="shared" si="351"/>
        <v>0</v>
      </c>
      <c r="AR514" s="365">
        <f t="shared" si="351"/>
        <v>0</v>
      </c>
      <c r="AS514" s="365">
        <f t="shared" si="351"/>
        <v>0</v>
      </c>
      <c r="AT514" s="365">
        <f t="shared" si="351"/>
        <v>0</v>
      </c>
      <c r="AU514" s="365">
        <f t="shared" ref="AU514" si="352">AU515</f>
        <v>0</v>
      </c>
      <c r="AV514" s="322"/>
      <c r="AW514" s="372"/>
      <c r="AX514" s="372"/>
      <c r="AY514" s="372"/>
      <c r="AZ514" s="313"/>
      <c r="BA514" s="313"/>
      <c r="BB514" s="322"/>
      <c r="BC514" s="322"/>
    </row>
    <row r="515" spans="1:55" s="278" customFormat="1" ht="34.5" customHeight="1" x14ac:dyDescent="0.25">
      <c r="A515" s="391" t="s">
        <v>151</v>
      </c>
      <c r="B515" s="392" t="s">
        <v>859</v>
      </c>
      <c r="C515" s="380"/>
      <c r="D515" s="365">
        <f>D516</f>
        <v>19000</v>
      </c>
      <c r="E515" s="365">
        <f>E516</f>
        <v>19000</v>
      </c>
      <c r="F515" s="392"/>
      <c r="G515" s="392"/>
      <c r="H515" s="316">
        <f t="shared" si="345"/>
        <v>19000</v>
      </c>
      <c r="I515" s="317">
        <f t="shared" si="346"/>
        <v>19000</v>
      </c>
      <c r="J515" s="303">
        <f t="shared" si="347"/>
        <v>0</v>
      </c>
      <c r="K515" s="365">
        <f t="shared" si="350"/>
        <v>19000</v>
      </c>
      <c r="L515" s="365">
        <f t="shared" si="350"/>
        <v>19000</v>
      </c>
      <c r="M515" s="365">
        <f t="shared" si="350"/>
        <v>0</v>
      </c>
      <c r="N515" s="365">
        <f>N516</f>
        <v>0</v>
      </c>
      <c r="O515" s="365">
        <f>O516</f>
        <v>0</v>
      </c>
      <c r="P515" s="365">
        <f t="shared" si="351"/>
        <v>0</v>
      </c>
      <c r="Q515" s="365">
        <f t="shared" si="351"/>
        <v>13300</v>
      </c>
      <c r="R515" s="365">
        <f t="shared" si="351"/>
        <v>13300</v>
      </c>
      <c r="S515" s="365">
        <f t="shared" si="351"/>
        <v>0</v>
      </c>
      <c r="T515" s="365">
        <f t="shared" si="351"/>
        <v>0</v>
      </c>
      <c r="U515" s="365">
        <f t="shared" si="351"/>
        <v>0</v>
      </c>
      <c r="V515" s="365">
        <f t="shared" si="351"/>
        <v>0</v>
      </c>
      <c r="W515" s="365">
        <f t="shared" si="351"/>
        <v>5700</v>
      </c>
      <c r="X515" s="365">
        <f t="shared" si="351"/>
        <v>5700</v>
      </c>
      <c r="Y515" s="365">
        <f t="shared" si="351"/>
        <v>0</v>
      </c>
      <c r="Z515" s="365">
        <f t="shared" si="351"/>
        <v>0</v>
      </c>
      <c r="AA515" s="365">
        <f t="shared" si="351"/>
        <v>0</v>
      </c>
      <c r="AB515" s="365">
        <f t="shared" si="351"/>
        <v>0</v>
      </c>
      <c r="AC515" s="365">
        <f t="shared" si="351"/>
        <v>0</v>
      </c>
      <c r="AD515" s="365">
        <f t="shared" si="351"/>
        <v>0</v>
      </c>
      <c r="AE515" s="365">
        <f t="shared" si="351"/>
        <v>0</v>
      </c>
      <c r="AF515" s="365">
        <f t="shared" si="351"/>
        <v>0</v>
      </c>
      <c r="AG515" s="365">
        <f t="shared" si="351"/>
        <v>0</v>
      </c>
      <c r="AH515" s="365">
        <f t="shared" si="351"/>
        <v>0</v>
      </c>
      <c r="AI515" s="365">
        <f t="shared" si="351"/>
        <v>0</v>
      </c>
      <c r="AJ515" s="365">
        <f t="shared" si="351"/>
        <v>0</v>
      </c>
      <c r="AK515" s="365">
        <f t="shared" si="351"/>
        <v>0</v>
      </c>
      <c r="AL515" s="365">
        <f t="shared" si="351"/>
        <v>0</v>
      </c>
      <c r="AM515" s="365">
        <f t="shared" si="351"/>
        <v>0</v>
      </c>
      <c r="AN515" s="365">
        <f t="shared" si="351"/>
        <v>0</v>
      </c>
      <c r="AO515" s="365">
        <f t="shared" si="351"/>
        <v>0</v>
      </c>
      <c r="AP515" s="365">
        <f t="shared" si="351"/>
        <v>0</v>
      </c>
      <c r="AQ515" s="365">
        <f t="shared" si="351"/>
        <v>0</v>
      </c>
      <c r="AR515" s="365">
        <f t="shared" si="351"/>
        <v>0</v>
      </c>
      <c r="AS515" s="365">
        <f t="shared" si="351"/>
        <v>0</v>
      </c>
      <c r="AT515" s="365">
        <f t="shared" si="351"/>
        <v>0</v>
      </c>
      <c r="AU515" s="372"/>
      <c r="AV515" s="322"/>
      <c r="AW515" s="372"/>
      <c r="AX515" s="372"/>
      <c r="AY515" s="372"/>
      <c r="AZ515" s="313"/>
      <c r="BA515" s="313"/>
      <c r="BB515" s="322"/>
      <c r="BC515" s="322"/>
    </row>
    <row r="516" spans="1:55" s="290" customFormat="1" ht="66" customHeight="1" x14ac:dyDescent="0.25">
      <c r="A516" s="445">
        <v>1</v>
      </c>
      <c r="B516" s="389" t="s">
        <v>149</v>
      </c>
      <c r="C516" s="352" t="s">
        <v>907</v>
      </c>
      <c r="D516" s="301">
        <v>19000</v>
      </c>
      <c r="E516" s="301">
        <v>19000</v>
      </c>
      <c r="F516" s="352"/>
      <c r="G516" s="352"/>
      <c r="H516" s="301">
        <f t="shared" si="345"/>
        <v>19000</v>
      </c>
      <c r="I516" s="302">
        <f t="shared" si="346"/>
        <v>19000</v>
      </c>
      <c r="J516" s="303">
        <f t="shared" si="347"/>
        <v>0</v>
      </c>
      <c r="K516" s="394">
        <f>L516+M516</f>
        <v>19000</v>
      </c>
      <c r="L516" s="394">
        <v>19000</v>
      </c>
      <c r="M516" s="352"/>
      <c r="N516" s="394"/>
      <c r="O516" s="394"/>
      <c r="P516" s="305"/>
      <c r="Q516" s="305">
        <f>70%*I516</f>
        <v>13300</v>
      </c>
      <c r="R516" s="305">
        <f>Q516</f>
        <v>13300</v>
      </c>
      <c r="S516" s="305"/>
      <c r="T516" s="305"/>
      <c r="U516" s="305"/>
      <c r="V516" s="305"/>
      <c r="W516" s="305">
        <f>I516-Q516</f>
        <v>5700</v>
      </c>
      <c r="X516" s="305">
        <f>W516</f>
        <v>5700</v>
      </c>
      <c r="Y516" s="305"/>
      <c r="Z516" s="303"/>
      <c r="AA516" s="303"/>
      <c r="AB516" s="303"/>
      <c r="AC516" s="301"/>
      <c r="AD516" s="301"/>
      <c r="AE516" s="301"/>
      <c r="AF516" s="303"/>
      <c r="AG516" s="303"/>
      <c r="AH516" s="303"/>
      <c r="AI516" s="305"/>
      <c r="AJ516" s="305"/>
      <c r="AK516" s="305"/>
      <c r="AL516" s="303"/>
      <c r="AM516" s="303"/>
      <c r="AN516" s="303"/>
      <c r="AO516" s="303"/>
      <c r="AP516" s="303"/>
      <c r="AQ516" s="303"/>
      <c r="AR516" s="303"/>
      <c r="AS516" s="303"/>
      <c r="AT516" s="303"/>
      <c r="AU516" s="395"/>
      <c r="AV516" s="308"/>
      <c r="AW516" s="307"/>
      <c r="AX516" s="307"/>
      <c r="AY516" s="307"/>
      <c r="AZ516" s="313"/>
      <c r="BA516" s="313"/>
      <c r="BB516" s="308"/>
      <c r="BC516" s="308"/>
    </row>
    <row r="517" spans="1:55" s="278" customFormat="1" ht="34.5" customHeight="1" x14ac:dyDescent="0.25">
      <c r="A517" s="391" t="s">
        <v>93</v>
      </c>
      <c r="B517" s="392" t="s">
        <v>821</v>
      </c>
      <c r="C517" s="347"/>
      <c r="D517" s="365">
        <f>D518</f>
        <v>9000</v>
      </c>
      <c r="E517" s="365">
        <f>E518</f>
        <v>9000</v>
      </c>
      <c r="F517" s="392"/>
      <c r="G517" s="392"/>
      <c r="H517" s="316">
        <f t="shared" si="345"/>
        <v>9000</v>
      </c>
      <c r="I517" s="317">
        <f t="shared" si="346"/>
        <v>9000</v>
      </c>
      <c r="J517" s="303">
        <f t="shared" si="347"/>
        <v>0</v>
      </c>
      <c r="K517" s="365">
        <f>K518</f>
        <v>9000</v>
      </c>
      <c r="L517" s="365">
        <f>L518</f>
        <v>9000</v>
      </c>
      <c r="M517" s="365"/>
      <c r="N517" s="365">
        <f>N518</f>
        <v>0</v>
      </c>
      <c r="O517" s="365">
        <f>O518</f>
        <v>0</v>
      </c>
      <c r="P517" s="365">
        <f t="shared" ref="P517:AT517" si="353">P518</f>
        <v>0</v>
      </c>
      <c r="Q517" s="365">
        <f t="shared" si="353"/>
        <v>6300</v>
      </c>
      <c r="R517" s="365">
        <f t="shared" si="353"/>
        <v>6300</v>
      </c>
      <c r="S517" s="365">
        <f t="shared" si="353"/>
        <v>0</v>
      </c>
      <c r="T517" s="365">
        <f t="shared" si="353"/>
        <v>0</v>
      </c>
      <c r="U517" s="365">
        <f t="shared" si="353"/>
        <v>0</v>
      </c>
      <c r="V517" s="365">
        <f t="shared" si="353"/>
        <v>0</v>
      </c>
      <c r="W517" s="365">
        <f t="shared" si="353"/>
        <v>2700</v>
      </c>
      <c r="X517" s="365">
        <f t="shared" si="353"/>
        <v>2700</v>
      </c>
      <c r="Y517" s="365">
        <f t="shared" si="353"/>
        <v>0</v>
      </c>
      <c r="Z517" s="365">
        <f t="shared" si="353"/>
        <v>0</v>
      </c>
      <c r="AA517" s="365">
        <f t="shared" si="353"/>
        <v>0</v>
      </c>
      <c r="AB517" s="365">
        <f t="shared" si="353"/>
        <v>0</v>
      </c>
      <c r="AC517" s="365">
        <f t="shared" si="353"/>
        <v>0</v>
      </c>
      <c r="AD517" s="365">
        <f t="shared" si="353"/>
        <v>0</v>
      </c>
      <c r="AE517" s="365">
        <f t="shared" si="353"/>
        <v>0</v>
      </c>
      <c r="AF517" s="365">
        <f t="shared" si="353"/>
        <v>0</v>
      </c>
      <c r="AG517" s="365">
        <f t="shared" si="353"/>
        <v>0</v>
      </c>
      <c r="AH517" s="365">
        <f t="shared" si="353"/>
        <v>0</v>
      </c>
      <c r="AI517" s="365">
        <f t="shared" si="353"/>
        <v>0</v>
      </c>
      <c r="AJ517" s="365">
        <f t="shared" si="353"/>
        <v>0</v>
      </c>
      <c r="AK517" s="365">
        <f t="shared" si="353"/>
        <v>0</v>
      </c>
      <c r="AL517" s="365">
        <f t="shared" si="353"/>
        <v>0</v>
      </c>
      <c r="AM517" s="365">
        <f t="shared" si="353"/>
        <v>0</v>
      </c>
      <c r="AN517" s="365">
        <f t="shared" si="353"/>
        <v>0</v>
      </c>
      <c r="AO517" s="365">
        <f t="shared" si="353"/>
        <v>0</v>
      </c>
      <c r="AP517" s="365">
        <f t="shared" si="353"/>
        <v>0</v>
      </c>
      <c r="AQ517" s="365">
        <f t="shared" si="353"/>
        <v>0</v>
      </c>
      <c r="AR517" s="365">
        <f t="shared" si="353"/>
        <v>0</v>
      </c>
      <c r="AS517" s="365">
        <f t="shared" si="353"/>
        <v>0</v>
      </c>
      <c r="AT517" s="365">
        <f t="shared" si="353"/>
        <v>0</v>
      </c>
      <c r="AU517" s="372"/>
      <c r="AV517" s="322"/>
      <c r="AW517" s="372"/>
      <c r="AX517" s="372"/>
      <c r="AY517" s="372"/>
      <c r="AZ517" s="313"/>
      <c r="BA517" s="313"/>
      <c r="BB517" s="322"/>
      <c r="BC517" s="322"/>
    </row>
    <row r="518" spans="1:55" s="290" customFormat="1" ht="37.5" customHeight="1" x14ac:dyDescent="0.25">
      <c r="A518" s="318" t="s">
        <v>38</v>
      </c>
      <c r="B518" s="352" t="s">
        <v>148</v>
      </c>
      <c r="C518" s="352" t="s">
        <v>908</v>
      </c>
      <c r="D518" s="301">
        <v>9000</v>
      </c>
      <c r="E518" s="301">
        <v>9000</v>
      </c>
      <c r="F518" s="352"/>
      <c r="G518" s="352"/>
      <c r="H518" s="301">
        <f t="shared" si="345"/>
        <v>9000</v>
      </c>
      <c r="I518" s="302">
        <f t="shared" si="346"/>
        <v>9000</v>
      </c>
      <c r="J518" s="303">
        <f t="shared" si="347"/>
        <v>0</v>
      </c>
      <c r="K518" s="394">
        <v>9000</v>
      </c>
      <c r="L518" s="394">
        <v>9000</v>
      </c>
      <c r="M518" s="352"/>
      <c r="N518" s="394"/>
      <c r="O518" s="394"/>
      <c r="P518" s="305"/>
      <c r="Q518" s="305">
        <f>70%*I518</f>
        <v>6300</v>
      </c>
      <c r="R518" s="305">
        <f>Q518</f>
        <v>6300</v>
      </c>
      <c r="S518" s="305"/>
      <c r="T518" s="305"/>
      <c r="U518" s="305"/>
      <c r="V518" s="305"/>
      <c r="W518" s="305">
        <f>I518-Q518</f>
        <v>2700</v>
      </c>
      <c r="X518" s="305">
        <f>W518</f>
        <v>2700</v>
      </c>
      <c r="Y518" s="305"/>
      <c r="Z518" s="303"/>
      <c r="AA518" s="303"/>
      <c r="AB518" s="303"/>
      <c r="AC518" s="301">
        <f>I518-Q518-W518</f>
        <v>0</v>
      </c>
      <c r="AD518" s="301"/>
      <c r="AE518" s="301"/>
      <c r="AF518" s="303"/>
      <c r="AG518" s="303"/>
      <c r="AH518" s="303"/>
      <c r="AI518" s="305">
        <f>I518-Q518-W518-AC518</f>
        <v>0</v>
      </c>
      <c r="AJ518" s="305"/>
      <c r="AK518" s="305"/>
      <c r="AL518" s="303"/>
      <c r="AM518" s="303"/>
      <c r="AN518" s="303"/>
      <c r="AO518" s="303"/>
      <c r="AP518" s="303"/>
      <c r="AQ518" s="303"/>
      <c r="AR518" s="303"/>
      <c r="AS518" s="303"/>
      <c r="AT518" s="303"/>
      <c r="AU518" s="395"/>
      <c r="AV518" s="308"/>
      <c r="AW518" s="307"/>
      <c r="AX518" s="307"/>
      <c r="AY518" s="307"/>
      <c r="AZ518" s="313"/>
      <c r="BA518" s="313"/>
      <c r="BB518" s="308"/>
      <c r="BC518" s="308"/>
    </row>
    <row r="519" spans="1:55" s="289" customFormat="1" ht="69" customHeight="1" x14ac:dyDescent="0.25">
      <c r="A519" s="354" t="s">
        <v>69</v>
      </c>
      <c r="B519" s="347" t="s">
        <v>73</v>
      </c>
      <c r="C519" s="316"/>
      <c r="D519" s="303">
        <f t="shared" ref="D519:E519" si="354">D520</f>
        <v>19000</v>
      </c>
      <c r="E519" s="303">
        <f t="shared" si="354"/>
        <v>19000</v>
      </c>
      <c r="F519" s="347"/>
      <c r="G519" s="347"/>
      <c r="H519" s="316">
        <f>K519+N519</f>
        <v>19000</v>
      </c>
      <c r="I519" s="317">
        <f t="shared" si="346"/>
        <v>19000</v>
      </c>
      <c r="J519" s="354">
        <f t="shared" si="347"/>
        <v>0</v>
      </c>
      <c r="K519" s="303">
        <f t="shared" ref="K519:M519" si="355">K520</f>
        <v>19000</v>
      </c>
      <c r="L519" s="303">
        <f t="shared" si="355"/>
        <v>19000</v>
      </c>
      <c r="M519" s="303">
        <f t="shared" si="355"/>
        <v>0</v>
      </c>
      <c r="N519" s="303">
        <f>N520</f>
        <v>0</v>
      </c>
      <c r="O519" s="303">
        <f t="shared" ref="O519:AT519" si="356">O520</f>
        <v>0</v>
      </c>
      <c r="P519" s="303">
        <f t="shared" si="356"/>
        <v>0</v>
      </c>
      <c r="Q519" s="303">
        <f t="shared" si="356"/>
        <v>13300</v>
      </c>
      <c r="R519" s="303">
        <f t="shared" si="356"/>
        <v>13300</v>
      </c>
      <c r="S519" s="303">
        <f t="shared" si="356"/>
        <v>0</v>
      </c>
      <c r="T519" s="303">
        <f t="shared" si="356"/>
        <v>0</v>
      </c>
      <c r="U519" s="303">
        <f t="shared" si="356"/>
        <v>0</v>
      </c>
      <c r="V519" s="303">
        <f t="shared" si="356"/>
        <v>0</v>
      </c>
      <c r="W519" s="303">
        <f t="shared" si="356"/>
        <v>5700</v>
      </c>
      <c r="X519" s="303">
        <f t="shared" si="356"/>
        <v>5700</v>
      </c>
      <c r="Y519" s="303">
        <f t="shared" si="356"/>
        <v>0</v>
      </c>
      <c r="Z519" s="303">
        <f t="shared" si="356"/>
        <v>0</v>
      </c>
      <c r="AA519" s="303">
        <f t="shared" si="356"/>
        <v>0</v>
      </c>
      <c r="AB519" s="303">
        <f t="shared" si="356"/>
        <v>0</v>
      </c>
      <c r="AC519" s="303">
        <f t="shared" si="356"/>
        <v>0</v>
      </c>
      <c r="AD519" s="303">
        <f t="shared" si="356"/>
        <v>0</v>
      </c>
      <c r="AE519" s="303">
        <f t="shared" si="356"/>
        <v>0</v>
      </c>
      <c r="AF519" s="303">
        <f t="shared" si="356"/>
        <v>0</v>
      </c>
      <c r="AG519" s="303">
        <f t="shared" si="356"/>
        <v>0</v>
      </c>
      <c r="AH519" s="303">
        <f t="shared" si="356"/>
        <v>0</v>
      </c>
      <c r="AI519" s="303">
        <f t="shared" si="356"/>
        <v>0</v>
      </c>
      <c r="AJ519" s="303">
        <f t="shared" si="356"/>
        <v>0</v>
      </c>
      <c r="AK519" s="303">
        <f t="shared" si="356"/>
        <v>0</v>
      </c>
      <c r="AL519" s="303">
        <f t="shared" si="356"/>
        <v>0</v>
      </c>
      <c r="AM519" s="303">
        <f t="shared" si="356"/>
        <v>0</v>
      </c>
      <c r="AN519" s="303">
        <f t="shared" si="356"/>
        <v>0</v>
      </c>
      <c r="AO519" s="303">
        <f t="shared" si="356"/>
        <v>0</v>
      </c>
      <c r="AP519" s="303">
        <f t="shared" si="356"/>
        <v>0</v>
      </c>
      <c r="AQ519" s="303">
        <f t="shared" si="356"/>
        <v>0</v>
      </c>
      <c r="AR519" s="303">
        <f t="shared" si="356"/>
        <v>0</v>
      </c>
      <c r="AS519" s="303">
        <f t="shared" si="356"/>
        <v>0</v>
      </c>
      <c r="AT519" s="303">
        <f t="shared" si="356"/>
        <v>0</v>
      </c>
      <c r="AU519" s="372"/>
      <c r="AV519" s="375"/>
      <c r="AW519" s="374"/>
      <c r="AX519" s="374"/>
      <c r="AY519" s="374"/>
      <c r="AZ519" s="313"/>
      <c r="BA519" s="313"/>
      <c r="BB519" s="375"/>
      <c r="BC519" s="375"/>
    </row>
    <row r="520" spans="1:55" s="278" customFormat="1" ht="36.75" customHeight="1" x14ac:dyDescent="0.25">
      <c r="A520" s="391" t="s">
        <v>167</v>
      </c>
      <c r="B520" s="392" t="s">
        <v>168</v>
      </c>
      <c r="C520" s="380"/>
      <c r="D520" s="365">
        <f>SUM(D523:D523)</f>
        <v>19000</v>
      </c>
      <c r="E520" s="365">
        <f>SUM(E523:E523)</f>
        <v>19000</v>
      </c>
      <c r="F520" s="365">
        <f>SUM(F523:F523)</f>
        <v>0</v>
      </c>
      <c r="G520" s="365">
        <f>SUM(G523:G523)</f>
        <v>0</v>
      </c>
      <c r="H520" s="316">
        <f t="shared" si="345"/>
        <v>19000</v>
      </c>
      <c r="I520" s="317">
        <f t="shared" si="346"/>
        <v>19000</v>
      </c>
      <c r="J520" s="303">
        <f t="shared" si="347"/>
        <v>0</v>
      </c>
      <c r="K520" s="365">
        <f t="shared" ref="K520:AT520" si="357">SUM(K523:K523)</f>
        <v>19000</v>
      </c>
      <c r="L520" s="365">
        <f t="shared" si="357"/>
        <v>19000</v>
      </c>
      <c r="M520" s="365">
        <f t="shared" si="357"/>
        <v>0</v>
      </c>
      <c r="N520" s="365">
        <f t="shared" si="357"/>
        <v>0</v>
      </c>
      <c r="O520" s="365">
        <f t="shared" si="357"/>
        <v>0</v>
      </c>
      <c r="P520" s="365">
        <f t="shared" si="357"/>
        <v>0</v>
      </c>
      <c r="Q520" s="365">
        <f t="shared" si="357"/>
        <v>13300</v>
      </c>
      <c r="R520" s="365">
        <f t="shared" si="357"/>
        <v>13300</v>
      </c>
      <c r="S520" s="365">
        <f t="shared" si="357"/>
        <v>0</v>
      </c>
      <c r="T520" s="365">
        <f t="shared" si="357"/>
        <v>0</v>
      </c>
      <c r="U520" s="365">
        <f t="shared" si="357"/>
        <v>0</v>
      </c>
      <c r="V520" s="365">
        <f t="shared" si="357"/>
        <v>0</v>
      </c>
      <c r="W520" s="365">
        <f t="shared" si="357"/>
        <v>5700</v>
      </c>
      <c r="X520" s="365">
        <f t="shared" si="357"/>
        <v>5700</v>
      </c>
      <c r="Y520" s="365">
        <f t="shared" si="357"/>
        <v>0</v>
      </c>
      <c r="Z520" s="365">
        <f t="shared" si="357"/>
        <v>0</v>
      </c>
      <c r="AA520" s="365">
        <f t="shared" si="357"/>
        <v>0</v>
      </c>
      <c r="AB520" s="365">
        <f t="shared" si="357"/>
        <v>0</v>
      </c>
      <c r="AC520" s="365">
        <f t="shared" si="357"/>
        <v>0</v>
      </c>
      <c r="AD520" s="365">
        <f t="shared" si="357"/>
        <v>0</v>
      </c>
      <c r="AE520" s="365">
        <f t="shared" si="357"/>
        <v>0</v>
      </c>
      <c r="AF520" s="365">
        <f t="shared" si="357"/>
        <v>0</v>
      </c>
      <c r="AG520" s="365">
        <f t="shared" si="357"/>
        <v>0</v>
      </c>
      <c r="AH520" s="365">
        <f t="shared" si="357"/>
        <v>0</v>
      </c>
      <c r="AI520" s="365">
        <f t="shared" si="357"/>
        <v>0</v>
      </c>
      <c r="AJ520" s="365">
        <f t="shared" si="357"/>
        <v>0</v>
      </c>
      <c r="AK520" s="365">
        <f t="shared" si="357"/>
        <v>0</v>
      </c>
      <c r="AL520" s="365">
        <f t="shared" si="357"/>
        <v>0</v>
      </c>
      <c r="AM520" s="365">
        <f t="shared" si="357"/>
        <v>0</v>
      </c>
      <c r="AN520" s="365">
        <f t="shared" si="357"/>
        <v>0</v>
      </c>
      <c r="AO520" s="365">
        <f t="shared" si="357"/>
        <v>0</v>
      </c>
      <c r="AP520" s="365">
        <f t="shared" si="357"/>
        <v>0</v>
      </c>
      <c r="AQ520" s="365">
        <f t="shared" si="357"/>
        <v>0</v>
      </c>
      <c r="AR520" s="365">
        <f t="shared" si="357"/>
        <v>0</v>
      </c>
      <c r="AS520" s="365">
        <f t="shared" si="357"/>
        <v>0</v>
      </c>
      <c r="AT520" s="365">
        <f t="shared" si="357"/>
        <v>0</v>
      </c>
      <c r="AU520" s="372"/>
      <c r="AV520" s="322"/>
      <c r="AW520" s="372"/>
      <c r="AX520" s="372"/>
      <c r="AY520" s="372"/>
      <c r="AZ520" s="313"/>
      <c r="BA520" s="313"/>
      <c r="BB520" s="322"/>
      <c r="BC520" s="322"/>
    </row>
    <row r="521" spans="1:55" s="278" customFormat="1" ht="45" customHeight="1" x14ac:dyDescent="0.25">
      <c r="A521" s="391" t="s">
        <v>79</v>
      </c>
      <c r="B521" s="392" t="s">
        <v>823</v>
      </c>
      <c r="C521" s="380"/>
      <c r="D521" s="365">
        <f t="shared" ref="D521:E521" si="358">D522</f>
        <v>19000</v>
      </c>
      <c r="E521" s="365">
        <f t="shared" si="358"/>
        <v>19000</v>
      </c>
      <c r="F521" s="392"/>
      <c r="G521" s="392"/>
      <c r="H521" s="316">
        <f t="shared" si="345"/>
        <v>19000</v>
      </c>
      <c r="I521" s="317">
        <f t="shared" si="346"/>
        <v>19000</v>
      </c>
      <c r="J521" s="303">
        <f t="shared" si="347"/>
        <v>0</v>
      </c>
      <c r="K521" s="365">
        <f t="shared" ref="K521:M521" si="359">K522</f>
        <v>19000</v>
      </c>
      <c r="L521" s="365">
        <f t="shared" si="359"/>
        <v>19000</v>
      </c>
      <c r="M521" s="365">
        <f t="shared" si="359"/>
        <v>0</v>
      </c>
      <c r="N521" s="365">
        <f>N522</f>
        <v>0</v>
      </c>
      <c r="O521" s="365">
        <f t="shared" ref="O521:AN521" si="360">O522</f>
        <v>0</v>
      </c>
      <c r="P521" s="365">
        <f t="shared" si="360"/>
        <v>0</v>
      </c>
      <c r="Q521" s="365">
        <f t="shared" si="360"/>
        <v>13300</v>
      </c>
      <c r="R521" s="365">
        <f t="shared" si="360"/>
        <v>13300</v>
      </c>
      <c r="S521" s="365">
        <f t="shared" si="360"/>
        <v>0</v>
      </c>
      <c r="T521" s="365">
        <f t="shared" si="360"/>
        <v>0</v>
      </c>
      <c r="U521" s="365">
        <f t="shared" si="360"/>
        <v>0</v>
      </c>
      <c r="V521" s="365">
        <f t="shared" si="360"/>
        <v>0</v>
      </c>
      <c r="W521" s="365">
        <f t="shared" si="360"/>
        <v>5700</v>
      </c>
      <c r="X521" s="365">
        <f t="shared" si="360"/>
        <v>5700</v>
      </c>
      <c r="Y521" s="365">
        <f t="shared" si="360"/>
        <v>0</v>
      </c>
      <c r="Z521" s="365">
        <f t="shared" si="360"/>
        <v>0</v>
      </c>
      <c r="AA521" s="365">
        <f t="shared" si="360"/>
        <v>0</v>
      </c>
      <c r="AB521" s="365">
        <f t="shared" si="360"/>
        <v>0</v>
      </c>
      <c r="AC521" s="365">
        <f t="shared" si="360"/>
        <v>0</v>
      </c>
      <c r="AD521" s="365">
        <f t="shared" si="360"/>
        <v>0</v>
      </c>
      <c r="AE521" s="365">
        <f t="shared" si="360"/>
        <v>0</v>
      </c>
      <c r="AF521" s="365">
        <f t="shared" si="360"/>
        <v>0</v>
      </c>
      <c r="AG521" s="365">
        <f t="shared" si="360"/>
        <v>0</v>
      </c>
      <c r="AH521" s="365">
        <f t="shared" si="360"/>
        <v>0</v>
      </c>
      <c r="AI521" s="365">
        <f t="shared" si="360"/>
        <v>0</v>
      </c>
      <c r="AJ521" s="365">
        <f t="shared" si="360"/>
        <v>0</v>
      </c>
      <c r="AK521" s="365">
        <f t="shared" si="360"/>
        <v>0</v>
      </c>
      <c r="AL521" s="365">
        <f t="shared" si="360"/>
        <v>0</v>
      </c>
      <c r="AM521" s="365">
        <f t="shared" si="360"/>
        <v>0</v>
      </c>
      <c r="AN521" s="365">
        <f t="shared" si="360"/>
        <v>0</v>
      </c>
      <c r="AO521" s="303"/>
      <c r="AP521" s="303"/>
      <c r="AQ521" s="303"/>
      <c r="AR521" s="303"/>
      <c r="AS521" s="303"/>
      <c r="AT521" s="303"/>
      <c r="AU521" s="372"/>
      <c r="AV521" s="322"/>
      <c r="AW521" s="372"/>
      <c r="AX521" s="372"/>
      <c r="AY521" s="372"/>
      <c r="AZ521" s="313"/>
      <c r="BA521" s="313"/>
      <c r="BB521" s="322"/>
      <c r="BC521" s="322"/>
    </row>
    <row r="522" spans="1:55" s="274" customFormat="1" ht="38.25" customHeight="1" x14ac:dyDescent="0.25">
      <c r="A522" s="354" t="s">
        <v>151</v>
      </c>
      <c r="B522" s="347" t="s">
        <v>858</v>
      </c>
      <c r="C522" s="316"/>
      <c r="D522" s="303">
        <f>SUM(D523:D523)</f>
        <v>19000</v>
      </c>
      <c r="E522" s="303">
        <f>SUM(E523:E523)</f>
        <v>19000</v>
      </c>
      <c r="F522" s="347"/>
      <c r="G522" s="347"/>
      <c r="H522" s="316">
        <f t="shared" si="345"/>
        <v>19000</v>
      </c>
      <c r="I522" s="317">
        <f t="shared" si="346"/>
        <v>19000</v>
      </c>
      <c r="J522" s="303">
        <f t="shared" si="347"/>
        <v>0</v>
      </c>
      <c r="K522" s="303">
        <f t="shared" ref="K522:AN522" si="361">SUM(K523:K523)</f>
        <v>19000</v>
      </c>
      <c r="L522" s="303">
        <f t="shared" si="361"/>
        <v>19000</v>
      </c>
      <c r="M522" s="303">
        <f t="shared" si="361"/>
        <v>0</v>
      </c>
      <c r="N522" s="303">
        <f t="shared" si="361"/>
        <v>0</v>
      </c>
      <c r="O522" s="303">
        <f t="shared" si="361"/>
        <v>0</v>
      </c>
      <c r="P522" s="303">
        <f t="shared" si="361"/>
        <v>0</v>
      </c>
      <c r="Q522" s="303">
        <f t="shared" si="361"/>
        <v>13300</v>
      </c>
      <c r="R522" s="303">
        <f t="shared" si="361"/>
        <v>13300</v>
      </c>
      <c r="S522" s="303">
        <f t="shared" si="361"/>
        <v>0</v>
      </c>
      <c r="T522" s="303">
        <f t="shared" si="361"/>
        <v>0</v>
      </c>
      <c r="U522" s="303">
        <f t="shared" si="361"/>
        <v>0</v>
      </c>
      <c r="V522" s="303">
        <f t="shared" si="361"/>
        <v>0</v>
      </c>
      <c r="W522" s="303">
        <f t="shared" si="361"/>
        <v>5700</v>
      </c>
      <c r="X522" s="303">
        <f t="shared" si="361"/>
        <v>5700</v>
      </c>
      <c r="Y522" s="303">
        <f t="shared" si="361"/>
        <v>0</v>
      </c>
      <c r="Z522" s="303">
        <f t="shared" si="361"/>
        <v>0</v>
      </c>
      <c r="AA522" s="303">
        <f t="shared" si="361"/>
        <v>0</v>
      </c>
      <c r="AB522" s="303">
        <f t="shared" si="361"/>
        <v>0</v>
      </c>
      <c r="AC522" s="303">
        <f t="shared" si="361"/>
        <v>0</v>
      </c>
      <c r="AD522" s="303">
        <f t="shared" si="361"/>
        <v>0</v>
      </c>
      <c r="AE522" s="303">
        <f t="shared" si="361"/>
        <v>0</v>
      </c>
      <c r="AF522" s="303">
        <f t="shared" si="361"/>
        <v>0</v>
      </c>
      <c r="AG522" s="303">
        <f t="shared" si="361"/>
        <v>0</v>
      </c>
      <c r="AH522" s="303">
        <f t="shared" si="361"/>
        <v>0</v>
      </c>
      <c r="AI522" s="303">
        <f t="shared" si="361"/>
        <v>0</v>
      </c>
      <c r="AJ522" s="303">
        <f t="shared" si="361"/>
        <v>0</v>
      </c>
      <c r="AK522" s="303">
        <f t="shared" si="361"/>
        <v>0</v>
      </c>
      <c r="AL522" s="303">
        <f t="shared" si="361"/>
        <v>0</v>
      </c>
      <c r="AM522" s="303">
        <f t="shared" si="361"/>
        <v>0</v>
      </c>
      <c r="AN522" s="303">
        <f t="shared" si="361"/>
        <v>0</v>
      </c>
      <c r="AO522" s="303"/>
      <c r="AP522" s="303"/>
      <c r="AQ522" s="303"/>
      <c r="AR522" s="303"/>
      <c r="AS522" s="303"/>
      <c r="AT522" s="303"/>
      <c r="AU522" s="307"/>
      <c r="AV522" s="308"/>
      <c r="AW522" s="307"/>
      <c r="AX522" s="307"/>
      <c r="AY522" s="307"/>
      <c r="AZ522" s="313"/>
      <c r="BA522" s="313"/>
      <c r="BB522" s="308"/>
      <c r="BC522" s="308"/>
    </row>
    <row r="523" spans="1:55" s="290" customFormat="1" ht="59.25" customHeight="1" x14ac:dyDescent="0.25">
      <c r="A523" s="318" t="s">
        <v>38</v>
      </c>
      <c r="B523" s="352" t="s">
        <v>169</v>
      </c>
      <c r="C523" s="352" t="s">
        <v>960</v>
      </c>
      <c r="D523" s="301">
        <v>19000</v>
      </c>
      <c r="E523" s="301">
        <v>19000</v>
      </c>
      <c r="F523" s="352"/>
      <c r="G523" s="352"/>
      <c r="H523" s="301">
        <f>K523+N523</f>
        <v>19000</v>
      </c>
      <c r="I523" s="302">
        <f t="shared" si="346"/>
        <v>19000</v>
      </c>
      <c r="J523" s="303">
        <f t="shared" si="347"/>
        <v>0</v>
      </c>
      <c r="K523" s="305">
        <f>L523+M523</f>
        <v>19000</v>
      </c>
      <c r="L523" s="305">
        <v>19000</v>
      </c>
      <c r="M523" s="352"/>
      <c r="N523" s="305"/>
      <c r="O523" s="305"/>
      <c r="P523" s="305"/>
      <c r="Q523" s="305">
        <f>70%*I523</f>
        <v>13300</v>
      </c>
      <c r="R523" s="305">
        <f>Q523</f>
        <v>13300</v>
      </c>
      <c r="S523" s="305"/>
      <c r="T523" s="305"/>
      <c r="U523" s="305"/>
      <c r="V523" s="305"/>
      <c r="W523" s="305">
        <f>I523-Q523</f>
        <v>5700</v>
      </c>
      <c r="X523" s="305">
        <f>W523</f>
        <v>5700</v>
      </c>
      <c r="Y523" s="305"/>
      <c r="Z523" s="305"/>
      <c r="AA523" s="305"/>
      <c r="AB523" s="305"/>
      <c r="AC523" s="301">
        <f>I523-Q523-W523</f>
        <v>0</v>
      </c>
      <c r="AD523" s="301"/>
      <c r="AE523" s="301"/>
      <c r="AF523" s="305"/>
      <c r="AG523" s="305"/>
      <c r="AH523" s="305"/>
      <c r="AI523" s="305">
        <f>I523-Q523-W523-AC523</f>
        <v>0</v>
      </c>
      <c r="AJ523" s="305"/>
      <c r="AK523" s="305"/>
      <c r="AL523" s="305"/>
      <c r="AM523" s="305"/>
      <c r="AN523" s="305"/>
      <c r="AO523" s="305"/>
      <c r="AP523" s="305"/>
      <c r="AQ523" s="305"/>
      <c r="AR523" s="305"/>
      <c r="AS523" s="305"/>
      <c r="AT523" s="305"/>
      <c r="AU523" s="307"/>
      <c r="AV523" s="308"/>
      <c r="AW523" s="307"/>
      <c r="AX523" s="307"/>
      <c r="AY523" s="307"/>
      <c r="AZ523" s="313"/>
      <c r="BA523" s="313"/>
      <c r="BB523" s="308"/>
      <c r="BC523" s="308"/>
    </row>
    <row r="524" spans="1:55" s="289" customFormat="1" ht="69" customHeight="1" x14ac:dyDescent="0.25">
      <c r="A524" s="354" t="s">
        <v>74</v>
      </c>
      <c r="B524" s="347" t="s">
        <v>889</v>
      </c>
      <c r="C524" s="316"/>
      <c r="D524" s="316"/>
      <c r="E524" s="316"/>
      <c r="F524" s="347"/>
      <c r="G524" s="347"/>
      <c r="H524" s="316"/>
      <c r="I524" s="317"/>
      <c r="J524" s="317"/>
      <c r="K524" s="303"/>
      <c r="L524" s="303"/>
      <c r="M524" s="303"/>
      <c r="N524" s="303"/>
      <c r="O524" s="303"/>
      <c r="P524" s="303"/>
      <c r="Q524" s="303"/>
      <c r="R524" s="303"/>
      <c r="S524" s="303"/>
      <c r="T524" s="303"/>
      <c r="U524" s="303"/>
      <c r="V524" s="303"/>
      <c r="W524" s="303"/>
      <c r="X524" s="303"/>
      <c r="Y524" s="303"/>
      <c r="Z524" s="303"/>
      <c r="AA524" s="303"/>
      <c r="AB524" s="303"/>
      <c r="AC524" s="303"/>
      <c r="AD524" s="303"/>
      <c r="AE524" s="303"/>
      <c r="AF524" s="303"/>
      <c r="AG524" s="303"/>
      <c r="AH524" s="303"/>
      <c r="AI524" s="303"/>
      <c r="AJ524" s="303"/>
      <c r="AK524" s="303"/>
      <c r="AL524" s="303"/>
      <c r="AM524" s="303"/>
      <c r="AN524" s="303"/>
      <c r="AO524" s="303"/>
      <c r="AP524" s="303"/>
      <c r="AQ524" s="303"/>
      <c r="AR524" s="303"/>
      <c r="AS524" s="303"/>
      <c r="AT524" s="303"/>
      <c r="AU524" s="411"/>
      <c r="AV524" s="375"/>
      <c r="AW524" s="374"/>
      <c r="AX524" s="374"/>
      <c r="AY524" s="374"/>
      <c r="AZ524" s="313"/>
      <c r="BA524" s="313"/>
      <c r="BB524" s="375"/>
      <c r="BC524" s="375"/>
    </row>
    <row r="525" spans="1:55" s="288" customFormat="1" ht="59.25" customHeight="1" x14ac:dyDescent="0.25">
      <c r="A525" s="354" t="s">
        <v>937</v>
      </c>
      <c r="B525" s="347" t="s">
        <v>21</v>
      </c>
      <c r="C525" s="316"/>
      <c r="D525" s="303">
        <f>D526+D544</f>
        <v>33725.857349999998</v>
      </c>
      <c r="E525" s="303">
        <f t="shared" ref="E525:V525" si="362">E526+E544</f>
        <v>30347.114000000001</v>
      </c>
      <c r="F525" s="303">
        <f t="shared" si="362"/>
        <v>3947.3059999999996</v>
      </c>
      <c r="G525" s="303">
        <f t="shared" si="362"/>
        <v>3610.42</v>
      </c>
      <c r="H525" s="303">
        <f t="shared" si="362"/>
        <v>1320.0043499999999</v>
      </c>
      <c r="I525" s="303">
        <f t="shared" si="362"/>
        <v>1257.1469999999999</v>
      </c>
      <c r="J525" s="303">
        <f t="shared" si="362"/>
        <v>62.857349999999997</v>
      </c>
      <c r="K525" s="303">
        <f t="shared" si="362"/>
        <v>0</v>
      </c>
      <c r="L525" s="303">
        <f t="shared" si="362"/>
        <v>0</v>
      </c>
      <c r="M525" s="303">
        <f t="shared" si="362"/>
        <v>0</v>
      </c>
      <c r="N525" s="303">
        <f t="shared" si="362"/>
        <v>1320.0043499999999</v>
      </c>
      <c r="O525" s="303">
        <f t="shared" si="362"/>
        <v>1257.1469999999999</v>
      </c>
      <c r="P525" s="303">
        <f t="shared" si="362"/>
        <v>62.857349999999997</v>
      </c>
      <c r="Q525" s="303">
        <f t="shared" si="362"/>
        <v>1257.1469999999999</v>
      </c>
      <c r="R525" s="303">
        <f t="shared" si="362"/>
        <v>0</v>
      </c>
      <c r="S525" s="303">
        <f t="shared" si="362"/>
        <v>1257.1469999999999</v>
      </c>
      <c r="T525" s="303">
        <f t="shared" si="362"/>
        <v>62.857349999999997</v>
      </c>
      <c r="U525" s="303">
        <f t="shared" si="362"/>
        <v>0</v>
      </c>
      <c r="V525" s="303">
        <f t="shared" si="362"/>
        <v>62.857349999999997</v>
      </c>
      <c r="W525" s="303" t="e">
        <f>#REF!+#REF!+W526+#REF!+#REF!+#REF!+#REF!+#REF!</f>
        <v>#REF!</v>
      </c>
      <c r="X525" s="303" t="e">
        <f>#REF!+#REF!+X526+#REF!+#REF!+#REF!+#REF!+#REF!</f>
        <v>#REF!</v>
      </c>
      <c r="Y525" s="303" t="e">
        <f>#REF!+#REF!+Y526+#REF!+#REF!+#REF!+#REF!+#REF!</f>
        <v>#REF!</v>
      </c>
      <c r="Z525" s="303" t="e">
        <f>#REF!+#REF!+Z526+#REF!+#REF!+#REF!+#REF!+#REF!</f>
        <v>#REF!</v>
      </c>
      <c r="AA525" s="303" t="e">
        <f>#REF!+#REF!+AA526+#REF!+#REF!+#REF!+#REF!+#REF!</f>
        <v>#REF!</v>
      </c>
      <c r="AB525" s="303" t="e">
        <f>#REF!+#REF!+AB526+#REF!+#REF!+#REF!+#REF!+#REF!</f>
        <v>#REF!</v>
      </c>
      <c r="AC525" s="303" t="e">
        <f>#REF!+#REF!+AC526+#REF!+#REF!+#REF!+#REF!+#REF!</f>
        <v>#REF!</v>
      </c>
      <c r="AD525" s="303" t="e">
        <f>#REF!+#REF!+AD526+#REF!+#REF!+#REF!+#REF!+#REF!</f>
        <v>#REF!</v>
      </c>
      <c r="AE525" s="303" t="e">
        <f>#REF!+#REF!+AE526+#REF!+#REF!+#REF!+#REF!+#REF!</f>
        <v>#REF!</v>
      </c>
      <c r="AF525" s="303" t="e">
        <f>#REF!+#REF!+AF526+#REF!+#REF!+#REF!+#REF!+#REF!</f>
        <v>#REF!</v>
      </c>
      <c r="AG525" s="303" t="e">
        <f>#REF!+#REF!+AG526+#REF!+#REF!+#REF!+#REF!+#REF!</f>
        <v>#REF!</v>
      </c>
      <c r="AH525" s="303" t="e">
        <f>#REF!+#REF!+AH526+#REF!+#REF!+#REF!+#REF!+#REF!</f>
        <v>#REF!</v>
      </c>
      <c r="AI525" s="303" t="e">
        <f>#REF!+#REF!+AI526+#REF!+#REF!+#REF!+#REF!+#REF!</f>
        <v>#REF!</v>
      </c>
      <c r="AJ525" s="303" t="e">
        <f>#REF!+#REF!+AJ526+#REF!+#REF!+#REF!+#REF!+#REF!</f>
        <v>#REF!</v>
      </c>
      <c r="AK525" s="303" t="e">
        <f>#REF!+#REF!+AK526+#REF!+#REF!+#REF!+#REF!+#REF!</f>
        <v>#REF!</v>
      </c>
      <c r="AL525" s="303" t="e">
        <f>#REF!+#REF!+AL526+#REF!+#REF!+#REF!+#REF!+#REF!</f>
        <v>#REF!</v>
      </c>
      <c r="AM525" s="303" t="e">
        <f>#REF!+#REF!+AM526+#REF!+#REF!+#REF!+#REF!+#REF!</f>
        <v>#REF!</v>
      </c>
      <c r="AN525" s="303" t="e">
        <f>#REF!+#REF!+AN526+#REF!+#REF!+#REF!+#REF!+#REF!</f>
        <v>#REF!</v>
      </c>
      <c r="AO525" s="303" t="e">
        <f>#REF!+#REF!+AO526+#REF!+#REF!+#REF!+#REF!+#REF!</f>
        <v>#REF!</v>
      </c>
      <c r="AP525" s="303" t="e">
        <f>#REF!+#REF!+AP526+#REF!+#REF!+#REF!+#REF!+#REF!</f>
        <v>#REF!</v>
      </c>
      <c r="AQ525" s="303" t="e">
        <f>#REF!+#REF!+AQ526+#REF!+#REF!+#REF!+#REF!+#REF!</f>
        <v>#REF!</v>
      </c>
      <c r="AR525" s="303" t="e">
        <f>#REF!+#REF!+AR526+#REF!+#REF!+#REF!+#REF!+#REF!</f>
        <v>#REF!</v>
      </c>
      <c r="AS525" s="303" t="e">
        <f>#REF!+#REF!+AS526+#REF!+#REF!+#REF!+#REF!+#REF!</f>
        <v>#REF!</v>
      </c>
      <c r="AT525" s="303" t="e">
        <f>#REF!+#REF!+AT526+#REF!+#REF!+#REF!+#REF!+#REF!</f>
        <v>#REF!</v>
      </c>
      <c r="AU525" s="372"/>
      <c r="AV525" s="373"/>
      <c r="AW525" s="366"/>
      <c r="AX525" s="366"/>
      <c r="AY525" s="366"/>
      <c r="AZ525" s="313"/>
      <c r="BA525" s="313"/>
      <c r="BB525" s="373"/>
      <c r="BC525" s="373"/>
    </row>
    <row r="526" spans="1:55" s="289" customFormat="1" ht="109.5" customHeight="1" x14ac:dyDescent="0.25">
      <c r="A526" s="354" t="s">
        <v>50</v>
      </c>
      <c r="B526" s="347" t="s">
        <v>52</v>
      </c>
      <c r="C526" s="316"/>
      <c r="D526" s="303">
        <f>D527</f>
        <v>33663</v>
      </c>
      <c r="E526" s="303">
        <f t="shared" ref="E526:V527" si="363">E527</f>
        <v>30347.114000000001</v>
      </c>
      <c r="F526" s="303">
        <f t="shared" si="363"/>
        <v>3947.3059999999996</v>
      </c>
      <c r="G526" s="303">
        <f t="shared" si="363"/>
        <v>3610.42</v>
      </c>
      <c r="H526" s="303">
        <f t="shared" si="363"/>
        <v>1257.1469999999999</v>
      </c>
      <c r="I526" s="303">
        <f t="shared" si="363"/>
        <v>1257.1469999999999</v>
      </c>
      <c r="J526" s="303">
        <f t="shared" si="363"/>
        <v>0</v>
      </c>
      <c r="K526" s="303">
        <f t="shared" si="363"/>
        <v>0</v>
      </c>
      <c r="L526" s="303">
        <f t="shared" si="363"/>
        <v>0</v>
      </c>
      <c r="M526" s="303">
        <f t="shared" si="363"/>
        <v>0</v>
      </c>
      <c r="N526" s="303">
        <f t="shared" si="363"/>
        <v>1257.1469999999999</v>
      </c>
      <c r="O526" s="303">
        <f t="shared" si="363"/>
        <v>1257.1469999999999</v>
      </c>
      <c r="P526" s="303">
        <f t="shared" si="363"/>
        <v>0</v>
      </c>
      <c r="Q526" s="303">
        <f t="shared" si="363"/>
        <v>1257.1469999999999</v>
      </c>
      <c r="R526" s="303">
        <f t="shared" si="363"/>
        <v>0</v>
      </c>
      <c r="S526" s="303">
        <f t="shared" si="363"/>
        <v>1257.1469999999999</v>
      </c>
      <c r="T526" s="303">
        <f t="shared" si="363"/>
        <v>0</v>
      </c>
      <c r="U526" s="303">
        <f t="shared" si="363"/>
        <v>0</v>
      </c>
      <c r="V526" s="303">
        <f t="shared" si="363"/>
        <v>0</v>
      </c>
      <c r="W526" s="303" t="e">
        <f>W527+#REF!+#REF!+#REF!</f>
        <v>#REF!</v>
      </c>
      <c r="X526" s="303" t="e">
        <f>X527+#REF!+#REF!+#REF!</f>
        <v>#REF!</v>
      </c>
      <c r="Y526" s="303" t="e">
        <f>Y527+#REF!+#REF!+#REF!</f>
        <v>#REF!</v>
      </c>
      <c r="Z526" s="303" t="e">
        <f>Z527+#REF!+#REF!+#REF!</f>
        <v>#REF!</v>
      </c>
      <c r="AA526" s="303" t="e">
        <f>AA527+#REF!+#REF!+#REF!</f>
        <v>#REF!</v>
      </c>
      <c r="AB526" s="303" t="e">
        <f>AB527+#REF!+#REF!+#REF!</f>
        <v>#REF!</v>
      </c>
      <c r="AC526" s="303" t="e">
        <f>AC527+#REF!+#REF!+#REF!</f>
        <v>#REF!</v>
      </c>
      <c r="AD526" s="303" t="e">
        <f>AD527+#REF!+#REF!+#REF!</f>
        <v>#REF!</v>
      </c>
      <c r="AE526" s="303" t="e">
        <f>AE527+#REF!+#REF!+#REF!</f>
        <v>#REF!</v>
      </c>
      <c r="AF526" s="303" t="e">
        <f>AF527+#REF!+#REF!+#REF!</f>
        <v>#REF!</v>
      </c>
      <c r="AG526" s="303" t="e">
        <f>AG527+#REF!+#REF!+#REF!</f>
        <v>#REF!</v>
      </c>
      <c r="AH526" s="303" t="e">
        <f>AH527+#REF!+#REF!+#REF!</f>
        <v>#REF!</v>
      </c>
      <c r="AI526" s="303" t="e">
        <f>AI527+#REF!+#REF!+#REF!</f>
        <v>#REF!</v>
      </c>
      <c r="AJ526" s="303" t="e">
        <f>AJ527+#REF!+#REF!+#REF!</f>
        <v>#REF!</v>
      </c>
      <c r="AK526" s="303" t="e">
        <f>AK527+#REF!+#REF!+#REF!</f>
        <v>#REF!</v>
      </c>
      <c r="AL526" s="303" t="e">
        <f>AL527+#REF!+#REF!+#REF!</f>
        <v>#REF!</v>
      </c>
      <c r="AM526" s="303" t="e">
        <f>AM527+#REF!+#REF!+#REF!</f>
        <v>#REF!</v>
      </c>
      <c r="AN526" s="303" t="e">
        <f>AN527+#REF!+#REF!+#REF!</f>
        <v>#REF!</v>
      </c>
      <c r="AO526" s="303" t="e">
        <f>AO527+#REF!+#REF!+#REF!</f>
        <v>#REF!</v>
      </c>
      <c r="AP526" s="303" t="e">
        <f>AP527+#REF!+#REF!+#REF!</f>
        <v>#REF!</v>
      </c>
      <c r="AQ526" s="303" t="e">
        <f>AQ527+#REF!+#REF!+#REF!</f>
        <v>#REF!</v>
      </c>
      <c r="AR526" s="303" t="e">
        <f>AR527+#REF!+#REF!+#REF!</f>
        <v>#REF!</v>
      </c>
      <c r="AS526" s="303" t="e">
        <f>AS527+#REF!+#REF!+#REF!</f>
        <v>#REF!</v>
      </c>
      <c r="AT526" s="303" t="e">
        <f>AT527+#REF!+#REF!+#REF!</f>
        <v>#REF!</v>
      </c>
      <c r="AU526" s="372"/>
      <c r="AV526" s="375"/>
      <c r="AW526" s="374"/>
      <c r="AX526" s="374"/>
      <c r="AY526" s="374"/>
      <c r="AZ526" s="313"/>
      <c r="BA526" s="313"/>
      <c r="BB526" s="375"/>
      <c r="BC526" s="375"/>
    </row>
    <row r="527" spans="1:55" s="278" customFormat="1" ht="45" customHeight="1" x14ac:dyDescent="0.25">
      <c r="A527" s="354" t="s">
        <v>88</v>
      </c>
      <c r="B527" s="347" t="s">
        <v>89</v>
      </c>
      <c r="C527" s="316"/>
      <c r="D527" s="303">
        <f>D528</f>
        <v>33663</v>
      </c>
      <c r="E527" s="303">
        <f t="shared" si="363"/>
        <v>30347.114000000001</v>
      </c>
      <c r="F527" s="303">
        <f t="shared" si="363"/>
        <v>3947.3059999999996</v>
      </c>
      <c r="G527" s="303">
        <f t="shared" si="363"/>
        <v>3610.42</v>
      </c>
      <c r="H527" s="303">
        <f t="shared" si="363"/>
        <v>1257.1469999999999</v>
      </c>
      <c r="I527" s="303">
        <f t="shared" si="363"/>
        <v>1257.1469999999999</v>
      </c>
      <c r="J527" s="303">
        <f t="shared" si="363"/>
        <v>0</v>
      </c>
      <c r="K527" s="303">
        <f t="shared" si="363"/>
        <v>0</v>
      </c>
      <c r="L527" s="303">
        <f t="shared" si="363"/>
        <v>0</v>
      </c>
      <c r="M527" s="303">
        <f t="shared" si="363"/>
        <v>0</v>
      </c>
      <c r="N527" s="303">
        <f t="shared" si="363"/>
        <v>1257.1469999999999</v>
      </c>
      <c r="O527" s="303">
        <f t="shared" si="363"/>
        <v>1257.1469999999999</v>
      </c>
      <c r="P527" s="303">
        <f t="shared" si="363"/>
        <v>0</v>
      </c>
      <c r="Q527" s="303">
        <f t="shared" si="363"/>
        <v>1257.1469999999999</v>
      </c>
      <c r="R527" s="303">
        <f t="shared" si="363"/>
        <v>0</v>
      </c>
      <c r="S527" s="303">
        <f t="shared" si="363"/>
        <v>1257.1469999999999</v>
      </c>
      <c r="T527" s="303">
        <f t="shared" si="363"/>
        <v>0</v>
      </c>
      <c r="U527" s="303">
        <f t="shared" si="363"/>
        <v>0</v>
      </c>
      <c r="V527" s="303">
        <f t="shared" si="363"/>
        <v>0</v>
      </c>
      <c r="W527" s="303" t="e">
        <f>W528+#REF!</f>
        <v>#REF!</v>
      </c>
      <c r="X527" s="303" t="e">
        <f>X528+#REF!</f>
        <v>#REF!</v>
      </c>
      <c r="Y527" s="303" t="e">
        <f>Y528+#REF!</f>
        <v>#REF!</v>
      </c>
      <c r="Z527" s="303" t="e">
        <f>Z528+#REF!</f>
        <v>#REF!</v>
      </c>
      <c r="AA527" s="303" t="e">
        <f>AA528+#REF!</f>
        <v>#REF!</v>
      </c>
      <c r="AB527" s="303" t="e">
        <f>AB528+#REF!</f>
        <v>#REF!</v>
      </c>
      <c r="AC527" s="303" t="e">
        <f>AC528+#REF!</f>
        <v>#REF!</v>
      </c>
      <c r="AD527" s="303" t="e">
        <f>AD528+#REF!</f>
        <v>#REF!</v>
      </c>
      <c r="AE527" s="303" t="e">
        <f>AE528+#REF!</f>
        <v>#REF!</v>
      </c>
      <c r="AF527" s="303" t="e">
        <f>AF528+#REF!</f>
        <v>#REF!</v>
      </c>
      <c r="AG527" s="303" t="e">
        <f>AG528+#REF!</f>
        <v>#REF!</v>
      </c>
      <c r="AH527" s="303" t="e">
        <f>AH528+#REF!</f>
        <v>#REF!</v>
      </c>
      <c r="AI527" s="303" t="e">
        <f>AI528+#REF!</f>
        <v>#REF!</v>
      </c>
      <c r="AJ527" s="303" t="e">
        <f>AJ528+#REF!</f>
        <v>#REF!</v>
      </c>
      <c r="AK527" s="303" t="e">
        <f>AK528+#REF!</f>
        <v>#REF!</v>
      </c>
      <c r="AL527" s="303" t="e">
        <f>AL528+#REF!</f>
        <v>#REF!</v>
      </c>
      <c r="AM527" s="303" t="e">
        <f>AM528+#REF!</f>
        <v>#REF!</v>
      </c>
      <c r="AN527" s="303" t="e">
        <f>AN528+#REF!</f>
        <v>#REF!</v>
      </c>
      <c r="AO527" s="303" t="e">
        <f>AO528+#REF!</f>
        <v>#REF!</v>
      </c>
      <c r="AP527" s="303" t="e">
        <f>AP528+#REF!</f>
        <v>#REF!</v>
      </c>
      <c r="AQ527" s="303" t="e">
        <f>AQ528+#REF!</f>
        <v>#REF!</v>
      </c>
      <c r="AR527" s="303" t="e">
        <f>AR528+#REF!</f>
        <v>#REF!</v>
      </c>
      <c r="AS527" s="303" t="e">
        <f>AS528+#REF!</f>
        <v>#REF!</v>
      </c>
      <c r="AT527" s="303" t="e">
        <f>AT528+#REF!</f>
        <v>#REF!</v>
      </c>
      <c r="AU527" s="303"/>
      <c r="AV527" s="322"/>
      <c r="AW527" s="372"/>
      <c r="AX527" s="372"/>
      <c r="AY527" s="372"/>
      <c r="AZ527" s="313"/>
      <c r="BA527" s="313"/>
      <c r="BB527" s="322"/>
      <c r="BC527" s="322"/>
    </row>
    <row r="528" spans="1:55" s="278" customFormat="1" ht="37.5" customHeight="1" x14ac:dyDescent="0.25">
      <c r="A528" s="354" t="s">
        <v>270</v>
      </c>
      <c r="B528" s="347" t="s">
        <v>60</v>
      </c>
      <c r="C528" s="316"/>
      <c r="D528" s="303">
        <f>D529</f>
        <v>33663</v>
      </c>
      <c r="E528" s="303">
        <f t="shared" ref="E528:V528" si="364">E529</f>
        <v>30347.114000000001</v>
      </c>
      <c r="F528" s="303">
        <f t="shared" si="364"/>
        <v>3947.3059999999996</v>
      </c>
      <c r="G528" s="303">
        <f t="shared" si="364"/>
        <v>3610.42</v>
      </c>
      <c r="H528" s="303">
        <f t="shared" si="364"/>
        <v>1257.1469999999999</v>
      </c>
      <c r="I528" s="303">
        <f t="shared" si="364"/>
        <v>1257.1469999999999</v>
      </c>
      <c r="J528" s="303">
        <f t="shared" si="364"/>
        <v>0</v>
      </c>
      <c r="K528" s="303">
        <f t="shared" si="364"/>
        <v>0</v>
      </c>
      <c r="L528" s="303">
        <f t="shared" si="364"/>
        <v>0</v>
      </c>
      <c r="M528" s="303">
        <f t="shared" si="364"/>
        <v>0</v>
      </c>
      <c r="N528" s="303">
        <f t="shared" si="364"/>
        <v>1257.1469999999999</v>
      </c>
      <c r="O528" s="303">
        <f t="shared" si="364"/>
        <v>1257.1469999999999</v>
      </c>
      <c r="P528" s="303">
        <f t="shared" si="364"/>
        <v>0</v>
      </c>
      <c r="Q528" s="303">
        <f t="shared" si="364"/>
        <v>1257.1469999999999</v>
      </c>
      <c r="R528" s="303">
        <f t="shared" si="364"/>
        <v>0</v>
      </c>
      <c r="S528" s="303">
        <f t="shared" si="364"/>
        <v>1257.1469999999999</v>
      </c>
      <c r="T528" s="303">
        <f t="shared" si="364"/>
        <v>0</v>
      </c>
      <c r="U528" s="303">
        <f t="shared" si="364"/>
        <v>0</v>
      </c>
      <c r="V528" s="303">
        <f t="shared" si="364"/>
        <v>0</v>
      </c>
      <c r="W528" s="303" t="e">
        <f>W529+#REF!</f>
        <v>#REF!</v>
      </c>
      <c r="X528" s="303" t="e">
        <f>X529+#REF!</f>
        <v>#REF!</v>
      </c>
      <c r="Y528" s="303" t="e">
        <f>Y529+#REF!</f>
        <v>#REF!</v>
      </c>
      <c r="Z528" s="303" t="e">
        <f>Z529+#REF!</f>
        <v>#REF!</v>
      </c>
      <c r="AA528" s="303" t="e">
        <f>AA529+#REF!</f>
        <v>#REF!</v>
      </c>
      <c r="AB528" s="303" t="e">
        <f>AB529+#REF!</f>
        <v>#REF!</v>
      </c>
      <c r="AC528" s="303" t="e">
        <f>AC529+#REF!</f>
        <v>#REF!</v>
      </c>
      <c r="AD528" s="303" t="e">
        <f>AD529+#REF!</f>
        <v>#REF!</v>
      </c>
      <c r="AE528" s="303" t="e">
        <f>AE529+#REF!</f>
        <v>#REF!</v>
      </c>
      <c r="AF528" s="303" t="e">
        <f>AF529+#REF!</f>
        <v>#REF!</v>
      </c>
      <c r="AG528" s="303" t="e">
        <f>AG529+#REF!</f>
        <v>#REF!</v>
      </c>
      <c r="AH528" s="303" t="e">
        <f>AH529+#REF!</f>
        <v>#REF!</v>
      </c>
      <c r="AI528" s="303" t="e">
        <f>AI529+#REF!</f>
        <v>#REF!</v>
      </c>
      <c r="AJ528" s="303" t="e">
        <f>AJ529+#REF!</f>
        <v>#REF!</v>
      </c>
      <c r="AK528" s="303" t="e">
        <f>AK529+#REF!</f>
        <v>#REF!</v>
      </c>
      <c r="AL528" s="303" t="e">
        <f>AL529+#REF!</f>
        <v>#REF!</v>
      </c>
      <c r="AM528" s="303" t="e">
        <f>AM529+#REF!</f>
        <v>#REF!</v>
      </c>
      <c r="AN528" s="303" t="e">
        <f>AN529+#REF!</f>
        <v>#REF!</v>
      </c>
      <c r="AO528" s="303" t="e">
        <f>AO529+#REF!</f>
        <v>#REF!</v>
      </c>
      <c r="AP528" s="303" t="e">
        <f>AP529+#REF!</f>
        <v>#REF!</v>
      </c>
      <c r="AQ528" s="303" t="e">
        <f>AQ529+#REF!</f>
        <v>#REF!</v>
      </c>
      <c r="AR528" s="303" t="e">
        <f>AR529+#REF!</f>
        <v>#REF!</v>
      </c>
      <c r="AS528" s="303" t="e">
        <f>AS529+#REF!</f>
        <v>#REF!</v>
      </c>
      <c r="AT528" s="303" t="e">
        <f>AT529+#REF!</f>
        <v>#REF!</v>
      </c>
      <c r="AU528" s="303"/>
      <c r="AV528" s="322"/>
      <c r="AW528" s="372"/>
      <c r="AX528" s="372"/>
      <c r="AY528" s="372"/>
      <c r="AZ528" s="313"/>
      <c r="BA528" s="313"/>
      <c r="BB528" s="322"/>
      <c r="BC528" s="322"/>
    </row>
    <row r="529" spans="1:55" s="274" customFormat="1" ht="21" customHeight="1" x14ac:dyDescent="0.25">
      <c r="A529" s="514" t="s">
        <v>79</v>
      </c>
      <c r="B529" s="515" t="s">
        <v>739</v>
      </c>
      <c r="C529" s="316"/>
      <c r="D529" s="516">
        <f>D530+D540</f>
        <v>33663</v>
      </c>
      <c r="E529" s="516">
        <f>E530+E540</f>
        <v>30347.114000000001</v>
      </c>
      <c r="F529" s="516">
        <f t="shared" ref="F529:G529" si="365">F530+F540</f>
        <v>3947.3059999999996</v>
      </c>
      <c r="G529" s="516">
        <f t="shared" si="365"/>
        <v>3610.42</v>
      </c>
      <c r="H529" s="316">
        <f t="shared" ref="H529:H543" si="366">K529+N529</f>
        <v>1257.1469999999999</v>
      </c>
      <c r="I529" s="317">
        <f t="shared" si="346"/>
        <v>1257.1469999999999</v>
      </c>
      <c r="J529" s="303">
        <f t="shared" si="347"/>
        <v>0</v>
      </c>
      <c r="K529" s="347"/>
      <c r="L529" s="347"/>
      <c r="M529" s="347"/>
      <c r="N529" s="516">
        <f>N530+N540</f>
        <v>1257.1469999999999</v>
      </c>
      <c r="O529" s="516">
        <f t="shared" ref="O529:AT529" si="367">O530+O540</f>
        <v>1257.1469999999999</v>
      </c>
      <c r="P529" s="517">
        <f t="shared" si="367"/>
        <v>0</v>
      </c>
      <c r="Q529" s="516">
        <f t="shared" si="367"/>
        <v>1257.1469999999999</v>
      </c>
      <c r="R529" s="516">
        <f t="shared" si="367"/>
        <v>0</v>
      </c>
      <c r="S529" s="516">
        <f t="shared" si="367"/>
        <v>1257.1469999999999</v>
      </c>
      <c r="T529" s="516">
        <f t="shared" si="367"/>
        <v>0</v>
      </c>
      <c r="U529" s="516">
        <f t="shared" si="367"/>
        <v>0</v>
      </c>
      <c r="V529" s="516">
        <f t="shared" si="367"/>
        <v>0</v>
      </c>
      <c r="W529" s="516">
        <f t="shared" si="367"/>
        <v>0</v>
      </c>
      <c r="X529" s="516">
        <f t="shared" si="367"/>
        <v>0</v>
      </c>
      <c r="Y529" s="516">
        <f t="shared" si="367"/>
        <v>0</v>
      </c>
      <c r="Z529" s="516">
        <f t="shared" si="367"/>
        <v>0</v>
      </c>
      <c r="AA529" s="516">
        <f t="shared" si="367"/>
        <v>0</v>
      </c>
      <c r="AB529" s="516">
        <f t="shared" si="367"/>
        <v>0</v>
      </c>
      <c r="AC529" s="516">
        <f t="shared" si="367"/>
        <v>0</v>
      </c>
      <c r="AD529" s="516">
        <f t="shared" si="367"/>
        <v>0</v>
      </c>
      <c r="AE529" s="516">
        <f t="shared" si="367"/>
        <v>0</v>
      </c>
      <c r="AF529" s="516">
        <f t="shared" si="367"/>
        <v>0</v>
      </c>
      <c r="AG529" s="516">
        <f t="shared" si="367"/>
        <v>0</v>
      </c>
      <c r="AH529" s="516">
        <f t="shared" si="367"/>
        <v>0</v>
      </c>
      <c r="AI529" s="516">
        <f t="shared" si="367"/>
        <v>0</v>
      </c>
      <c r="AJ529" s="516">
        <f t="shared" si="367"/>
        <v>0</v>
      </c>
      <c r="AK529" s="516">
        <f t="shared" si="367"/>
        <v>0</v>
      </c>
      <c r="AL529" s="516">
        <f t="shared" si="367"/>
        <v>0</v>
      </c>
      <c r="AM529" s="516">
        <f t="shared" si="367"/>
        <v>0</v>
      </c>
      <c r="AN529" s="516">
        <f t="shared" si="367"/>
        <v>0</v>
      </c>
      <c r="AO529" s="516">
        <f t="shared" si="367"/>
        <v>0</v>
      </c>
      <c r="AP529" s="516">
        <f t="shared" si="367"/>
        <v>0</v>
      </c>
      <c r="AQ529" s="516">
        <f t="shared" si="367"/>
        <v>0</v>
      </c>
      <c r="AR529" s="516">
        <f t="shared" si="367"/>
        <v>0</v>
      </c>
      <c r="AS529" s="516">
        <f t="shared" si="367"/>
        <v>0</v>
      </c>
      <c r="AT529" s="516">
        <f t="shared" si="367"/>
        <v>0</v>
      </c>
      <c r="AU529" s="303"/>
      <c r="AV529" s="308"/>
      <c r="AW529" s="393"/>
      <c r="AX529" s="393"/>
      <c r="AY529" s="393"/>
      <c r="AZ529" s="313"/>
      <c r="BA529" s="313"/>
      <c r="BB529" s="308"/>
      <c r="BC529" s="308"/>
    </row>
    <row r="530" spans="1:55" s="274" customFormat="1" ht="39.75" customHeight="1" x14ac:dyDescent="0.25">
      <c r="A530" s="514" t="s">
        <v>826</v>
      </c>
      <c r="B530" s="347" t="s">
        <v>823</v>
      </c>
      <c r="C530" s="316"/>
      <c r="D530" s="516">
        <f>D531+D533+D535+D538</f>
        <v>29223</v>
      </c>
      <c r="E530" s="516">
        <f>E531+E533+E535+E538</f>
        <v>26244</v>
      </c>
      <c r="F530" s="347"/>
      <c r="G530" s="347"/>
      <c r="H530" s="316">
        <f t="shared" si="366"/>
        <v>764.45299999999997</v>
      </c>
      <c r="I530" s="317">
        <f t="shared" si="346"/>
        <v>764.45299999999997</v>
      </c>
      <c r="J530" s="303">
        <f t="shared" si="347"/>
        <v>0</v>
      </c>
      <c r="K530" s="347"/>
      <c r="L530" s="347"/>
      <c r="M530" s="347"/>
      <c r="N530" s="516">
        <f>N531+N533+N535+N538</f>
        <v>764.45299999999997</v>
      </c>
      <c r="O530" s="516">
        <f t="shared" ref="O530:AU530" si="368">O531+O533+O535+O538</f>
        <v>764.45299999999997</v>
      </c>
      <c r="P530" s="517">
        <f t="shared" si="368"/>
        <v>0</v>
      </c>
      <c r="Q530" s="517">
        <f t="shared" si="368"/>
        <v>764.45299999999997</v>
      </c>
      <c r="R530" s="517">
        <f t="shared" si="368"/>
        <v>0</v>
      </c>
      <c r="S530" s="517">
        <f t="shared" si="368"/>
        <v>764.45299999999997</v>
      </c>
      <c r="T530" s="517">
        <f t="shared" si="368"/>
        <v>0</v>
      </c>
      <c r="U530" s="517">
        <f t="shared" si="368"/>
        <v>0</v>
      </c>
      <c r="V530" s="517">
        <f t="shared" si="368"/>
        <v>0</v>
      </c>
      <c r="W530" s="517">
        <f t="shared" si="368"/>
        <v>0</v>
      </c>
      <c r="X530" s="517">
        <f t="shared" si="368"/>
        <v>0</v>
      </c>
      <c r="Y530" s="517">
        <f t="shared" si="368"/>
        <v>0</v>
      </c>
      <c r="Z530" s="517">
        <f t="shared" si="368"/>
        <v>0</v>
      </c>
      <c r="AA530" s="517">
        <f t="shared" si="368"/>
        <v>0</v>
      </c>
      <c r="AB530" s="517">
        <f t="shared" si="368"/>
        <v>0</v>
      </c>
      <c r="AC530" s="517">
        <f t="shared" si="368"/>
        <v>0</v>
      </c>
      <c r="AD530" s="517">
        <f t="shared" si="368"/>
        <v>0</v>
      </c>
      <c r="AE530" s="517">
        <f t="shared" si="368"/>
        <v>0</v>
      </c>
      <c r="AF530" s="517">
        <f t="shared" si="368"/>
        <v>0</v>
      </c>
      <c r="AG530" s="517">
        <f t="shared" si="368"/>
        <v>0</v>
      </c>
      <c r="AH530" s="517">
        <f t="shared" si="368"/>
        <v>0</v>
      </c>
      <c r="AI530" s="517">
        <f t="shared" si="368"/>
        <v>0</v>
      </c>
      <c r="AJ530" s="517">
        <f t="shared" si="368"/>
        <v>0</v>
      </c>
      <c r="AK530" s="517">
        <f t="shared" si="368"/>
        <v>0</v>
      </c>
      <c r="AL530" s="517">
        <f t="shared" si="368"/>
        <v>0</v>
      </c>
      <c r="AM530" s="517">
        <f t="shared" si="368"/>
        <v>0</v>
      </c>
      <c r="AN530" s="517">
        <f t="shared" si="368"/>
        <v>0</v>
      </c>
      <c r="AO530" s="517">
        <f t="shared" si="368"/>
        <v>0</v>
      </c>
      <c r="AP530" s="517">
        <f t="shared" si="368"/>
        <v>0</v>
      </c>
      <c r="AQ530" s="517">
        <f t="shared" si="368"/>
        <v>0</v>
      </c>
      <c r="AR530" s="517">
        <f t="shared" si="368"/>
        <v>0</v>
      </c>
      <c r="AS530" s="517">
        <f t="shared" si="368"/>
        <v>0</v>
      </c>
      <c r="AT530" s="517">
        <f t="shared" si="368"/>
        <v>0</v>
      </c>
      <c r="AU530" s="517">
        <f t="shared" si="368"/>
        <v>0</v>
      </c>
      <c r="AV530" s="308"/>
      <c r="AW530" s="393"/>
      <c r="AX530" s="393"/>
      <c r="AY530" s="393"/>
      <c r="AZ530" s="313"/>
      <c r="BA530" s="313"/>
      <c r="BB530" s="308"/>
      <c r="BC530" s="308"/>
    </row>
    <row r="531" spans="1:55" s="274" customFormat="1" ht="30.75" customHeight="1" x14ac:dyDescent="0.25">
      <c r="A531" s="514" t="s">
        <v>151</v>
      </c>
      <c r="B531" s="347" t="s">
        <v>872</v>
      </c>
      <c r="C531" s="316"/>
      <c r="D531" s="516">
        <f>D532</f>
        <v>4673</v>
      </c>
      <c r="E531" s="516">
        <f t="shared" ref="E531" si="369">E532</f>
        <v>4450</v>
      </c>
      <c r="F531" s="516">
        <f t="shared" ref="F531" si="370">F532</f>
        <v>4587.7139999999999</v>
      </c>
      <c r="G531" s="516">
        <f t="shared" ref="G531" si="371">G532</f>
        <v>4364.7139999999999</v>
      </c>
      <c r="H531" s="316">
        <f t="shared" si="366"/>
        <v>85.286000000000001</v>
      </c>
      <c r="I531" s="317">
        <f t="shared" si="346"/>
        <v>85.286000000000001</v>
      </c>
      <c r="J531" s="303">
        <f t="shared" si="347"/>
        <v>0</v>
      </c>
      <c r="K531" s="347"/>
      <c r="L531" s="347"/>
      <c r="M531" s="347"/>
      <c r="N531" s="516">
        <f>N532</f>
        <v>85.286000000000001</v>
      </c>
      <c r="O531" s="516">
        <f t="shared" ref="O531:AT531" si="372">O532</f>
        <v>85.286000000000001</v>
      </c>
      <c r="P531" s="517">
        <f t="shared" si="372"/>
        <v>0</v>
      </c>
      <c r="Q531" s="517">
        <f t="shared" si="372"/>
        <v>85.286000000000001</v>
      </c>
      <c r="R531" s="517">
        <f t="shared" si="372"/>
        <v>0</v>
      </c>
      <c r="S531" s="517">
        <f t="shared" si="372"/>
        <v>85.286000000000001</v>
      </c>
      <c r="T531" s="517">
        <f t="shared" si="372"/>
        <v>0</v>
      </c>
      <c r="U531" s="517">
        <f t="shared" si="372"/>
        <v>0</v>
      </c>
      <c r="V531" s="517">
        <f t="shared" si="372"/>
        <v>0</v>
      </c>
      <c r="W531" s="517">
        <f t="shared" si="372"/>
        <v>0</v>
      </c>
      <c r="X531" s="517">
        <f t="shared" si="372"/>
        <v>0</v>
      </c>
      <c r="Y531" s="517">
        <f t="shared" si="372"/>
        <v>0</v>
      </c>
      <c r="Z531" s="517">
        <f t="shared" si="372"/>
        <v>0</v>
      </c>
      <c r="AA531" s="517">
        <f t="shared" si="372"/>
        <v>0</v>
      </c>
      <c r="AB531" s="517">
        <f t="shared" si="372"/>
        <v>0</v>
      </c>
      <c r="AC531" s="517">
        <f t="shared" si="372"/>
        <v>0</v>
      </c>
      <c r="AD531" s="517">
        <f t="shared" si="372"/>
        <v>0</v>
      </c>
      <c r="AE531" s="517">
        <f t="shared" si="372"/>
        <v>0</v>
      </c>
      <c r="AF531" s="517">
        <f t="shared" si="372"/>
        <v>0</v>
      </c>
      <c r="AG531" s="517">
        <f t="shared" si="372"/>
        <v>0</v>
      </c>
      <c r="AH531" s="517">
        <f t="shared" si="372"/>
        <v>0</v>
      </c>
      <c r="AI531" s="517">
        <f t="shared" si="372"/>
        <v>0</v>
      </c>
      <c r="AJ531" s="517">
        <f t="shared" si="372"/>
        <v>0</v>
      </c>
      <c r="AK531" s="517">
        <f t="shared" si="372"/>
        <v>0</v>
      </c>
      <c r="AL531" s="517">
        <f t="shared" si="372"/>
        <v>0</v>
      </c>
      <c r="AM531" s="517">
        <f t="shared" si="372"/>
        <v>0</v>
      </c>
      <c r="AN531" s="517">
        <f t="shared" si="372"/>
        <v>0</v>
      </c>
      <c r="AO531" s="517">
        <f t="shared" si="372"/>
        <v>0</v>
      </c>
      <c r="AP531" s="517">
        <f t="shared" si="372"/>
        <v>0</v>
      </c>
      <c r="AQ531" s="517">
        <f t="shared" si="372"/>
        <v>0</v>
      </c>
      <c r="AR531" s="517">
        <f t="shared" si="372"/>
        <v>0</v>
      </c>
      <c r="AS531" s="517">
        <f t="shared" si="372"/>
        <v>0</v>
      </c>
      <c r="AT531" s="517">
        <f t="shared" si="372"/>
        <v>0</v>
      </c>
      <c r="AU531" s="303"/>
      <c r="AV531" s="308"/>
      <c r="AW531" s="393"/>
      <c r="AX531" s="393"/>
      <c r="AY531" s="393"/>
      <c r="AZ531" s="313"/>
      <c r="BA531" s="313"/>
      <c r="BB531" s="308"/>
      <c r="BC531" s="308"/>
    </row>
    <row r="532" spans="1:55" s="274" customFormat="1" ht="87.75" customHeight="1" x14ac:dyDescent="0.25">
      <c r="A532" s="518">
        <v>1</v>
      </c>
      <c r="B532" s="371" t="s">
        <v>740</v>
      </c>
      <c r="C532" s="341" t="s">
        <v>897</v>
      </c>
      <c r="D532" s="301">
        <v>4673</v>
      </c>
      <c r="E532" s="301">
        <v>4450</v>
      </c>
      <c r="F532" s="301">
        <f>D532-H532</f>
        <v>4587.7139999999999</v>
      </c>
      <c r="G532" s="301">
        <f>4450-I532</f>
        <v>4364.7139999999999</v>
      </c>
      <c r="H532" s="301">
        <f t="shared" si="366"/>
        <v>85.286000000000001</v>
      </c>
      <c r="I532" s="302">
        <f t="shared" si="346"/>
        <v>85.286000000000001</v>
      </c>
      <c r="J532" s="303">
        <f t="shared" si="347"/>
        <v>0</v>
      </c>
      <c r="K532" s="347"/>
      <c r="L532" s="347"/>
      <c r="M532" s="347"/>
      <c r="N532" s="519">
        <f>O532+P532</f>
        <v>85.286000000000001</v>
      </c>
      <c r="O532" s="519">
        <v>85.286000000000001</v>
      </c>
      <c r="P532" s="303"/>
      <c r="Q532" s="520">
        <v>85.286000000000001</v>
      </c>
      <c r="R532" s="520"/>
      <c r="S532" s="520">
        <f>Q532</f>
        <v>85.286000000000001</v>
      </c>
      <c r="T532" s="303"/>
      <c r="U532" s="303"/>
      <c r="V532" s="303"/>
      <c r="W532" s="303"/>
      <c r="X532" s="303"/>
      <c r="Y532" s="303"/>
      <c r="Z532" s="303"/>
      <c r="AA532" s="303"/>
      <c r="AB532" s="303"/>
      <c r="AC532" s="303"/>
      <c r="AD532" s="303"/>
      <c r="AE532" s="303"/>
      <c r="AF532" s="303"/>
      <c r="AG532" s="303"/>
      <c r="AH532" s="303"/>
      <c r="AI532" s="303"/>
      <c r="AJ532" s="303"/>
      <c r="AK532" s="303"/>
      <c r="AL532" s="303"/>
      <c r="AM532" s="303"/>
      <c r="AN532" s="303"/>
      <c r="AO532" s="303"/>
      <c r="AP532" s="303"/>
      <c r="AQ532" s="303"/>
      <c r="AR532" s="303"/>
      <c r="AS532" s="303"/>
      <c r="AT532" s="303"/>
      <c r="AU532" s="303"/>
      <c r="AV532" s="308"/>
      <c r="AW532" s="393"/>
      <c r="AX532" s="393"/>
      <c r="AY532" s="393"/>
      <c r="AZ532" s="313"/>
      <c r="BA532" s="313"/>
      <c r="BB532" s="308"/>
      <c r="BC532" s="308"/>
    </row>
    <row r="533" spans="1:55" s="278" customFormat="1" ht="30.75" customHeight="1" x14ac:dyDescent="0.25">
      <c r="A533" s="514" t="s">
        <v>151</v>
      </c>
      <c r="B533" s="515" t="s">
        <v>873</v>
      </c>
      <c r="C533" s="316"/>
      <c r="D533" s="516">
        <f>D534</f>
        <v>4000</v>
      </c>
      <c r="E533" s="516">
        <f>E534</f>
        <v>3823</v>
      </c>
      <c r="F533" s="516">
        <f t="shared" ref="F533:G533" si="373">F534</f>
        <v>3985</v>
      </c>
      <c r="G533" s="516">
        <f t="shared" si="373"/>
        <v>3808</v>
      </c>
      <c r="H533" s="316">
        <f t="shared" si="366"/>
        <v>15</v>
      </c>
      <c r="I533" s="317">
        <f t="shared" si="346"/>
        <v>15</v>
      </c>
      <c r="J533" s="303">
        <f t="shared" si="347"/>
        <v>0</v>
      </c>
      <c r="K533" s="347"/>
      <c r="L533" s="347"/>
      <c r="M533" s="347"/>
      <c r="N533" s="516">
        <f>N534</f>
        <v>15</v>
      </c>
      <c r="O533" s="516">
        <f t="shared" ref="O533:AT533" si="374">O534</f>
        <v>15</v>
      </c>
      <c r="P533" s="517">
        <f t="shared" si="374"/>
        <v>0</v>
      </c>
      <c r="Q533" s="517">
        <f t="shared" si="374"/>
        <v>15</v>
      </c>
      <c r="R533" s="517">
        <f t="shared" si="374"/>
        <v>0</v>
      </c>
      <c r="S533" s="517">
        <f t="shared" si="374"/>
        <v>15</v>
      </c>
      <c r="T533" s="517">
        <f t="shared" si="374"/>
        <v>0</v>
      </c>
      <c r="U533" s="517">
        <f t="shared" si="374"/>
        <v>0</v>
      </c>
      <c r="V533" s="517">
        <f t="shared" si="374"/>
        <v>0</v>
      </c>
      <c r="W533" s="517">
        <f t="shared" si="374"/>
        <v>0</v>
      </c>
      <c r="X533" s="517">
        <f t="shared" si="374"/>
        <v>0</v>
      </c>
      <c r="Y533" s="517">
        <f t="shared" si="374"/>
        <v>0</v>
      </c>
      <c r="Z533" s="517">
        <f t="shared" si="374"/>
        <v>0</v>
      </c>
      <c r="AA533" s="517">
        <f t="shared" si="374"/>
        <v>0</v>
      </c>
      <c r="AB533" s="517">
        <f t="shared" si="374"/>
        <v>0</v>
      </c>
      <c r="AC533" s="517">
        <f t="shared" si="374"/>
        <v>0</v>
      </c>
      <c r="AD533" s="517">
        <f t="shared" si="374"/>
        <v>0</v>
      </c>
      <c r="AE533" s="517">
        <f t="shared" si="374"/>
        <v>0</v>
      </c>
      <c r="AF533" s="517">
        <f t="shared" si="374"/>
        <v>0</v>
      </c>
      <c r="AG533" s="517">
        <f t="shared" si="374"/>
        <v>0</v>
      </c>
      <c r="AH533" s="517">
        <f t="shared" si="374"/>
        <v>0</v>
      </c>
      <c r="AI533" s="517">
        <f t="shared" si="374"/>
        <v>0</v>
      </c>
      <c r="AJ533" s="517">
        <f t="shared" si="374"/>
        <v>0</v>
      </c>
      <c r="AK533" s="517">
        <f t="shared" si="374"/>
        <v>0</v>
      </c>
      <c r="AL533" s="517">
        <f t="shared" si="374"/>
        <v>0</v>
      </c>
      <c r="AM533" s="517">
        <f t="shared" si="374"/>
        <v>0</v>
      </c>
      <c r="AN533" s="517">
        <f t="shared" si="374"/>
        <v>0</v>
      </c>
      <c r="AO533" s="517">
        <f t="shared" si="374"/>
        <v>0</v>
      </c>
      <c r="AP533" s="517">
        <f t="shared" si="374"/>
        <v>0</v>
      </c>
      <c r="AQ533" s="517">
        <f t="shared" si="374"/>
        <v>0</v>
      </c>
      <c r="AR533" s="517">
        <f t="shared" si="374"/>
        <v>0</v>
      </c>
      <c r="AS533" s="517">
        <f t="shared" si="374"/>
        <v>0</v>
      </c>
      <c r="AT533" s="517">
        <f t="shared" si="374"/>
        <v>0</v>
      </c>
      <c r="AU533" s="303"/>
      <c r="AV533" s="308"/>
      <c r="AW533" s="393"/>
      <c r="AX533" s="393"/>
      <c r="AY533" s="393"/>
      <c r="AZ533" s="313"/>
      <c r="BA533" s="313"/>
      <c r="BB533" s="322"/>
      <c r="BC533" s="322"/>
    </row>
    <row r="534" spans="1:55" s="274" customFormat="1" ht="57.75" customHeight="1" x14ac:dyDescent="0.25">
      <c r="A534" s="518">
        <v>1</v>
      </c>
      <c r="B534" s="371" t="s">
        <v>741</v>
      </c>
      <c r="C534" s="341" t="s">
        <v>898</v>
      </c>
      <c r="D534" s="301">
        <v>4000</v>
      </c>
      <c r="E534" s="301">
        <v>3823</v>
      </c>
      <c r="F534" s="301">
        <v>3985</v>
      </c>
      <c r="G534" s="301">
        <v>3808</v>
      </c>
      <c r="H534" s="301">
        <f t="shared" si="366"/>
        <v>15</v>
      </c>
      <c r="I534" s="302">
        <f t="shared" si="346"/>
        <v>15</v>
      </c>
      <c r="J534" s="303">
        <f t="shared" si="347"/>
        <v>0</v>
      </c>
      <c r="K534" s="347"/>
      <c r="L534" s="347"/>
      <c r="M534" s="347"/>
      <c r="N534" s="519">
        <f>O534+P534</f>
        <v>15</v>
      </c>
      <c r="O534" s="519">
        <v>15</v>
      </c>
      <c r="P534" s="303"/>
      <c r="Q534" s="521">
        <v>15</v>
      </c>
      <c r="R534" s="521"/>
      <c r="S534" s="521">
        <f>Q534</f>
        <v>15</v>
      </c>
      <c r="T534" s="303"/>
      <c r="U534" s="303"/>
      <c r="V534" s="303"/>
      <c r="W534" s="303"/>
      <c r="X534" s="303"/>
      <c r="Y534" s="303"/>
      <c r="Z534" s="303"/>
      <c r="AA534" s="303"/>
      <c r="AB534" s="303"/>
      <c r="AC534" s="303"/>
      <c r="AD534" s="303"/>
      <c r="AE534" s="303"/>
      <c r="AF534" s="303"/>
      <c r="AG534" s="303"/>
      <c r="AH534" s="303"/>
      <c r="AI534" s="303"/>
      <c r="AJ534" s="303"/>
      <c r="AK534" s="303"/>
      <c r="AL534" s="303"/>
      <c r="AM534" s="303"/>
      <c r="AN534" s="303"/>
      <c r="AO534" s="303"/>
      <c r="AP534" s="303"/>
      <c r="AQ534" s="303"/>
      <c r="AR534" s="303"/>
      <c r="AS534" s="303"/>
      <c r="AT534" s="303"/>
      <c r="AU534" s="303"/>
      <c r="AV534" s="308"/>
      <c r="AW534" s="393"/>
      <c r="AX534" s="393"/>
      <c r="AY534" s="393"/>
      <c r="AZ534" s="313"/>
      <c r="BA534" s="313"/>
      <c r="BB534" s="308"/>
      <c r="BC534" s="308"/>
    </row>
    <row r="535" spans="1:55" s="278" customFormat="1" ht="27.75" customHeight="1" x14ac:dyDescent="0.25">
      <c r="A535" s="514" t="s">
        <v>151</v>
      </c>
      <c r="B535" s="515" t="s">
        <v>874</v>
      </c>
      <c r="C535" s="316"/>
      <c r="D535" s="516">
        <f>SUM(D536:D537)</f>
        <v>19450</v>
      </c>
      <c r="E535" s="516">
        <f>SUM(E536:E537)</f>
        <v>17121</v>
      </c>
      <c r="F535" s="516">
        <f t="shared" ref="F535:G535" si="375">SUM(F536:F537)</f>
        <v>18906.468000000001</v>
      </c>
      <c r="G535" s="516">
        <f t="shared" si="375"/>
        <v>16577.468000000001</v>
      </c>
      <c r="H535" s="316">
        <f t="shared" si="366"/>
        <v>543.53200000000004</v>
      </c>
      <c r="I535" s="317">
        <f t="shared" si="346"/>
        <v>543.53200000000004</v>
      </c>
      <c r="J535" s="303">
        <f t="shared" si="347"/>
        <v>0</v>
      </c>
      <c r="K535" s="347"/>
      <c r="L535" s="347"/>
      <c r="M535" s="347"/>
      <c r="N535" s="516">
        <f>SUM(N536:N537)</f>
        <v>543.53200000000004</v>
      </c>
      <c r="O535" s="516">
        <f t="shared" ref="O535:AN535" si="376">SUM(O536:O537)</f>
        <v>543.53200000000004</v>
      </c>
      <c r="P535" s="522">
        <f t="shared" si="376"/>
        <v>0</v>
      </c>
      <c r="Q535" s="522">
        <f t="shared" si="376"/>
        <v>543.53200000000004</v>
      </c>
      <c r="R535" s="522">
        <f t="shared" si="376"/>
        <v>0</v>
      </c>
      <c r="S535" s="522">
        <f>SUM(S536:S537)</f>
        <v>543.53200000000004</v>
      </c>
      <c r="T535" s="522">
        <f t="shared" si="376"/>
        <v>0</v>
      </c>
      <c r="U535" s="522">
        <f t="shared" si="376"/>
        <v>0</v>
      </c>
      <c r="V535" s="522">
        <f t="shared" si="376"/>
        <v>0</v>
      </c>
      <c r="W535" s="522">
        <f t="shared" si="376"/>
        <v>0</v>
      </c>
      <c r="X535" s="522">
        <f t="shared" si="376"/>
        <v>0</v>
      </c>
      <c r="Y535" s="522">
        <f t="shared" si="376"/>
        <v>0</v>
      </c>
      <c r="Z535" s="522">
        <f t="shared" si="376"/>
        <v>0</v>
      </c>
      <c r="AA535" s="522">
        <f t="shared" si="376"/>
        <v>0</v>
      </c>
      <c r="AB535" s="522">
        <f t="shared" si="376"/>
        <v>0</v>
      </c>
      <c r="AC535" s="522">
        <f t="shared" si="376"/>
        <v>0</v>
      </c>
      <c r="AD535" s="522">
        <f t="shared" si="376"/>
        <v>0</v>
      </c>
      <c r="AE535" s="522">
        <f t="shared" si="376"/>
        <v>0</v>
      </c>
      <c r="AF535" s="522">
        <f t="shared" si="376"/>
        <v>0</v>
      </c>
      <c r="AG535" s="522">
        <f t="shared" si="376"/>
        <v>0</v>
      </c>
      <c r="AH535" s="522">
        <f t="shared" si="376"/>
        <v>0</v>
      </c>
      <c r="AI535" s="522">
        <f t="shared" si="376"/>
        <v>0</v>
      </c>
      <c r="AJ535" s="522">
        <f t="shared" si="376"/>
        <v>0</v>
      </c>
      <c r="AK535" s="522">
        <f t="shared" si="376"/>
        <v>0</v>
      </c>
      <c r="AL535" s="522">
        <f t="shared" si="376"/>
        <v>0</v>
      </c>
      <c r="AM535" s="522">
        <f t="shared" si="376"/>
        <v>0</v>
      </c>
      <c r="AN535" s="522">
        <f t="shared" si="376"/>
        <v>0</v>
      </c>
      <c r="AO535" s="303"/>
      <c r="AP535" s="303"/>
      <c r="AQ535" s="303"/>
      <c r="AR535" s="303"/>
      <c r="AS535" s="303"/>
      <c r="AT535" s="303"/>
      <c r="AU535" s="303"/>
      <c r="AV535" s="322"/>
      <c r="AW535" s="393"/>
      <c r="AX535" s="393"/>
      <c r="AY535" s="393"/>
      <c r="AZ535" s="313"/>
      <c r="BA535" s="313"/>
      <c r="BB535" s="322"/>
      <c r="BC535" s="322"/>
    </row>
    <row r="536" spans="1:55" s="274" customFormat="1" ht="56.25" customHeight="1" x14ac:dyDescent="0.25">
      <c r="A536" s="518">
        <v>1</v>
      </c>
      <c r="B536" s="371" t="s">
        <v>886</v>
      </c>
      <c r="C536" s="341" t="s">
        <v>899</v>
      </c>
      <c r="D536" s="301">
        <v>4950</v>
      </c>
      <c r="E536" s="301">
        <v>4609</v>
      </c>
      <c r="F536" s="301">
        <v>4930</v>
      </c>
      <c r="G536" s="301">
        <v>4589</v>
      </c>
      <c r="H536" s="301">
        <f t="shared" si="366"/>
        <v>20</v>
      </c>
      <c r="I536" s="302">
        <f t="shared" si="346"/>
        <v>20</v>
      </c>
      <c r="J536" s="303">
        <f t="shared" si="347"/>
        <v>0</v>
      </c>
      <c r="K536" s="347"/>
      <c r="L536" s="347"/>
      <c r="M536" s="347"/>
      <c r="N536" s="519">
        <f>O536+P536</f>
        <v>20</v>
      </c>
      <c r="O536" s="519">
        <v>20</v>
      </c>
      <c r="P536" s="303"/>
      <c r="Q536" s="521">
        <v>20</v>
      </c>
      <c r="R536" s="521"/>
      <c r="S536" s="521">
        <f>Q536</f>
        <v>20</v>
      </c>
      <c r="T536" s="303"/>
      <c r="U536" s="303"/>
      <c r="V536" s="303"/>
      <c r="W536" s="303"/>
      <c r="X536" s="303"/>
      <c r="Y536" s="303"/>
      <c r="Z536" s="303"/>
      <c r="AA536" s="303"/>
      <c r="AB536" s="303"/>
      <c r="AC536" s="303"/>
      <c r="AD536" s="303"/>
      <c r="AE536" s="303"/>
      <c r="AF536" s="303"/>
      <c r="AG536" s="303"/>
      <c r="AH536" s="303"/>
      <c r="AI536" s="303"/>
      <c r="AJ536" s="303"/>
      <c r="AK536" s="303"/>
      <c r="AL536" s="303"/>
      <c r="AM536" s="303"/>
      <c r="AN536" s="303"/>
      <c r="AO536" s="303"/>
      <c r="AP536" s="303"/>
      <c r="AQ536" s="303"/>
      <c r="AR536" s="303"/>
      <c r="AS536" s="303"/>
      <c r="AT536" s="303"/>
      <c r="AU536" s="303"/>
      <c r="AV536" s="308"/>
      <c r="AW536" s="393"/>
      <c r="AX536" s="393"/>
      <c r="AY536" s="393"/>
      <c r="AZ536" s="313"/>
      <c r="BA536" s="313"/>
      <c r="BB536" s="308"/>
      <c r="BC536" s="308"/>
    </row>
    <row r="537" spans="1:55" s="293" customFormat="1" ht="66" customHeight="1" x14ac:dyDescent="0.25">
      <c r="A537" s="518">
        <v>2</v>
      </c>
      <c r="B537" s="371" t="s">
        <v>744</v>
      </c>
      <c r="C537" s="341" t="s">
        <v>900</v>
      </c>
      <c r="D537" s="344">
        <v>14500</v>
      </c>
      <c r="E537" s="344">
        <v>12512</v>
      </c>
      <c r="F537" s="301">
        <v>13976.468000000001</v>
      </c>
      <c r="G537" s="301">
        <v>11988.468000000001</v>
      </c>
      <c r="H537" s="301">
        <f t="shared" si="366"/>
        <v>523.53200000000004</v>
      </c>
      <c r="I537" s="302">
        <f t="shared" ref="I537:I543" si="377">L537+O537</f>
        <v>523.53200000000004</v>
      </c>
      <c r="J537" s="303">
        <f t="shared" ref="J537:J543" si="378">M537+P537</f>
        <v>0</v>
      </c>
      <c r="K537" s="515"/>
      <c r="L537" s="515"/>
      <c r="M537" s="515"/>
      <c r="N537" s="519">
        <f>O537+P537</f>
        <v>523.53200000000004</v>
      </c>
      <c r="O537" s="519">
        <v>523.53200000000004</v>
      </c>
      <c r="P537" s="516">
        <f>SUM(P538:P543)</f>
        <v>0</v>
      </c>
      <c r="Q537" s="521">
        <v>523.53200000000004</v>
      </c>
      <c r="R537" s="521"/>
      <c r="S537" s="521">
        <f>Q537</f>
        <v>523.53200000000004</v>
      </c>
      <c r="T537" s="516">
        <f>SUM(T538:T543)</f>
        <v>0</v>
      </c>
      <c r="U537" s="516"/>
      <c r="V537" s="516"/>
      <c r="W537" s="516">
        <f>SUM(W538:W543)</f>
        <v>0</v>
      </c>
      <c r="X537" s="516"/>
      <c r="Y537" s="516"/>
      <c r="Z537" s="516">
        <f>SUM(Z538:Z543)</f>
        <v>0</v>
      </c>
      <c r="AA537" s="516"/>
      <c r="AB537" s="516"/>
      <c r="AC537" s="516">
        <f>SUM(AC538:AC543)</f>
        <v>0</v>
      </c>
      <c r="AD537" s="516"/>
      <c r="AE537" s="516"/>
      <c r="AF537" s="516">
        <f>SUM(AF538:AF543)</f>
        <v>0</v>
      </c>
      <c r="AG537" s="516"/>
      <c r="AH537" s="516"/>
      <c r="AI537" s="305">
        <f>O537-Q537-W537-AC537</f>
        <v>0</v>
      </c>
      <c r="AJ537" s="305"/>
      <c r="AK537" s="305"/>
      <c r="AL537" s="516">
        <f t="shared" ref="AL537:AT537" si="379">SUM(AL538:AL543)</f>
        <v>0</v>
      </c>
      <c r="AM537" s="516"/>
      <c r="AN537" s="516"/>
      <c r="AO537" s="516">
        <f t="shared" si="379"/>
        <v>0</v>
      </c>
      <c r="AP537" s="516">
        <f t="shared" si="379"/>
        <v>0</v>
      </c>
      <c r="AQ537" s="516">
        <f t="shared" si="379"/>
        <v>0</v>
      </c>
      <c r="AR537" s="516">
        <f t="shared" si="379"/>
        <v>0</v>
      </c>
      <c r="AS537" s="516">
        <f t="shared" si="379"/>
        <v>0</v>
      </c>
      <c r="AT537" s="516">
        <f t="shared" si="379"/>
        <v>0</v>
      </c>
      <c r="AU537" s="434"/>
      <c r="AV537" s="308"/>
      <c r="AW537" s="312"/>
      <c r="AX537" s="312"/>
      <c r="AY537" s="312"/>
      <c r="AZ537" s="313"/>
      <c r="BA537" s="313"/>
      <c r="BB537" s="314"/>
      <c r="BC537" s="314"/>
    </row>
    <row r="538" spans="1:55" s="295" customFormat="1" ht="33.75" customHeight="1" x14ac:dyDescent="0.25">
      <c r="A538" s="514" t="s">
        <v>151</v>
      </c>
      <c r="B538" s="515" t="s">
        <v>875</v>
      </c>
      <c r="C538" s="523"/>
      <c r="D538" s="516">
        <f>SUM(D539)</f>
        <v>1100</v>
      </c>
      <c r="E538" s="516">
        <f>SUM(E539)</f>
        <v>850</v>
      </c>
      <c r="F538" s="516">
        <f t="shared" ref="F538:G538" si="380">SUM(F539)</f>
        <v>979.36500000000001</v>
      </c>
      <c r="G538" s="516">
        <f t="shared" si="380"/>
        <v>729.36500000000001</v>
      </c>
      <c r="H538" s="316">
        <f t="shared" si="366"/>
        <v>120.63500000000001</v>
      </c>
      <c r="I538" s="317">
        <f t="shared" si="377"/>
        <v>120.63500000000001</v>
      </c>
      <c r="J538" s="303">
        <f t="shared" si="378"/>
        <v>0</v>
      </c>
      <c r="K538" s="515"/>
      <c r="L538" s="515"/>
      <c r="M538" s="515"/>
      <c r="N538" s="516">
        <f>SUM(N539)</f>
        <v>120.63500000000001</v>
      </c>
      <c r="O538" s="516">
        <f t="shared" ref="O538:AU538" si="381">SUM(O539)</f>
        <v>120.63500000000001</v>
      </c>
      <c r="P538" s="522">
        <f t="shared" si="381"/>
        <v>0</v>
      </c>
      <c r="Q538" s="522">
        <f t="shared" si="381"/>
        <v>120.63500000000001</v>
      </c>
      <c r="R538" s="522">
        <f t="shared" si="381"/>
        <v>0</v>
      </c>
      <c r="S538" s="522">
        <f t="shared" si="381"/>
        <v>120.63500000000001</v>
      </c>
      <c r="T538" s="522">
        <f t="shared" si="381"/>
        <v>0</v>
      </c>
      <c r="U538" s="522">
        <f t="shared" si="381"/>
        <v>0</v>
      </c>
      <c r="V538" s="522">
        <f t="shared" si="381"/>
        <v>0</v>
      </c>
      <c r="W538" s="522">
        <f t="shared" si="381"/>
        <v>0</v>
      </c>
      <c r="X538" s="522">
        <f t="shared" si="381"/>
        <v>0</v>
      </c>
      <c r="Y538" s="522">
        <f t="shared" si="381"/>
        <v>0</v>
      </c>
      <c r="Z538" s="522">
        <f t="shared" si="381"/>
        <v>0</v>
      </c>
      <c r="AA538" s="522">
        <f t="shared" si="381"/>
        <v>0</v>
      </c>
      <c r="AB538" s="522">
        <f t="shared" si="381"/>
        <v>0</v>
      </c>
      <c r="AC538" s="522">
        <f t="shared" si="381"/>
        <v>0</v>
      </c>
      <c r="AD538" s="522">
        <f t="shared" si="381"/>
        <v>0</v>
      </c>
      <c r="AE538" s="522">
        <f t="shared" si="381"/>
        <v>0</v>
      </c>
      <c r="AF538" s="522">
        <f t="shared" si="381"/>
        <v>0</v>
      </c>
      <c r="AG538" s="522">
        <f t="shared" si="381"/>
        <v>0</v>
      </c>
      <c r="AH538" s="522">
        <f t="shared" si="381"/>
        <v>0</v>
      </c>
      <c r="AI538" s="522">
        <f t="shared" si="381"/>
        <v>0</v>
      </c>
      <c r="AJ538" s="522">
        <f t="shared" si="381"/>
        <v>0</v>
      </c>
      <c r="AK538" s="522">
        <f t="shared" si="381"/>
        <v>0</v>
      </c>
      <c r="AL538" s="522">
        <f t="shared" si="381"/>
        <v>0</v>
      </c>
      <c r="AM538" s="522">
        <f t="shared" si="381"/>
        <v>0</v>
      </c>
      <c r="AN538" s="522">
        <f t="shared" si="381"/>
        <v>0</v>
      </c>
      <c r="AO538" s="522">
        <f t="shared" si="381"/>
        <v>0</v>
      </c>
      <c r="AP538" s="522">
        <f t="shared" si="381"/>
        <v>0</v>
      </c>
      <c r="AQ538" s="522">
        <f t="shared" si="381"/>
        <v>0</v>
      </c>
      <c r="AR538" s="522">
        <f t="shared" si="381"/>
        <v>0</v>
      </c>
      <c r="AS538" s="522">
        <f t="shared" si="381"/>
        <v>0</v>
      </c>
      <c r="AT538" s="522">
        <f t="shared" si="381"/>
        <v>0</v>
      </c>
      <c r="AU538" s="522">
        <f t="shared" si="381"/>
        <v>0</v>
      </c>
      <c r="AV538" s="322"/>
      <c r="AW538" s="398"/>
      <c r="AX538" s="398"/>
      <c r="AY538" s="398"/>
      <c r="AZ538" s="313"/>
      <c r="BA538" s="313"/>
      <c r="BB538" s="399"/>
      <c r="BC538" s="399"/>
    </row>
    <row r="539" spans="1:55" s="293" customFormat="1" ht="85.5" customHeight="1" x14ac:dyDescent="0.25">
      <c r="A539" s="518">
        <v>7</v>
      </c>
      <c r="B539" s="371" t="s">
        <v>746</v>
      </c>
      <c r="C539" s="341" t="s">
        <v>901</v>
      </c>
      <c r="D539" s="524">
        <v>1100</v>
      </c>
      <c r="E539" s="524">
        <v>850</v>
      </c>
      <c r="F539" s="525">
        <v>979.36500000000001</v>
      </c>
      <c r="G539" s="525">
        <v>729.36500000000001</v>
      </c>
      <c r="H539" s="301">
        <f t="shared" si="366"/>
        <v>120.63500000000001</v>
      </c>
      <c r="I539" s="302">
        <f t="shared" si="377"/>
        <v>120.63500000000001</v>
      </c>
      <c r="J539" s="303">
        <f t="shared" si="378"/>
        <v>0</v>
      </c>
      <c r="K539" s="371"/>
      <c r="L539" s="371"/>
      <c r="M539" s="371"/>
      <c r="N539" s="519">
        <f>O539+P539</f>
        <v>120.63500000000001</v>
      </c>
      <c r="O539" s="519">
        <v>120.63500000000001</v>
      </c>
      <c r="P539" s="526"/>
      <c r="Q539" s="521">
        <v>120.63500000000001</v>
      </c>
      <c r="R539" s="521"/>
      <c r="S539" s="521">
        <f>Q539</f>
        <v>120.63500000000001</v>
      </c>
      <c r="T539" s="526"/>
      <c r="U539" s="526"/>
      <c r="V539" s="526"/>
      <c r="W539" s="526"/>
      <c r="X539" s="526"/>
      <c r="Y539" s="526"/>
      <c r="Z539" s="526"/>
      <c r="AA539" s="526"/>
      <c r="AB539" s="526"/>
      <c r="AC539" s="301">
        <f>O539-Q539-W539</f>
        <v>0</v>
      </c>
      <c r="AD539" s="301"/>
      <c r="AE539" s="301"/>
      <c r="AF539" s="526"/>
      <c r="AG539" s="526"/>
      <c r="AH539" s="526"/>
      <c r="AI539" s="305">
        <f>O539-Q539-W539-AC539</f>
        <v>0</v>
      </c>
      <c r="AJ539" s="305"/>
      <c r="AK539" s="305"/>
      <c r="AL539" s="526"/>
      <c r="AM539" s="526"/>
      <c r="AN539" s="526"/>
      <c r="AO539" s="526"/>
      <c r="AP539" s="526"/>
      <c r="AQ539" s="526"/>
      <c r="AR539" s="526"/>
      <c r="AS539" s="526"/>
      <c r="AT539" s="526"/>
      <c r="AU539" s="434"/>
      <c r="AV539" s="308"/>
      <c r="AW539" s="312"/>
      <c r="AX539" s="312"/>
      <c r="AY539" s="312"/>
      <c r="AZ539" s="313"/>
      <c r="BA539" s="313"/>
      <c r="BB539" s="314"/>
      <c r="BC539" s="314"/>
    </row>
    <row r="540" spans="1:55" s="295" customFormat="1" ht="24" customHeight="1" x14ac:dyDescent="0.25">
      <c r="A540" s="514" t="s">
        <v>846</v>
      </c>
      <c r="B540" s="515" t="s">
        <v>821</v>
      </c>
      <c r="C540" s="523"/>
      <c r="D540" s="516">
        <f>SUM(D541:D543)</f>
        <v>4440</v>
      </c>
      <c r="E540" s="516">
        <f>SUM(E541:E543)</f>
        <v>4103.1139999999996</v>
      </c>
      <c r="F540" s="516">
        <f t="shared" ref="F540:G540" si="382">SUM(F541:F543)</f>
        <v>3947.3059999999996</v>
      </c>
      <c r="G540" s="516">
        <f t="shared" si="382"/>
        <v>3610.42</v>
      </c>
      <c r="H540" s="316">
        <f t="shared" si="366"/>
        <v>492.69400000000002</v>
      </c>
      <c r="I540" s="317">
        <f t="shared" si="377"/>
        <v>492.69400000000002</v>
      </c>
      <c r="J540" s="303">
        <f t="shared" si="378"/>
        <v>0</v>
      </c>
      <c r="K540" s="515"/>
      <c r="L540" s="515"/>
      <c r="M540" s="515"/>
      <c r="N540" s="516">
        <f>SUM(N541:N543)</f>
        <v>492.69400000000002</v>
      </c>
      <c r="O540" s="516">
        <f t="shared" ref="O540:AT540" si="383">SUM(O541:O543)</f>
        <v>492.69400000000002</v>
      </c>
      <c r="P540" s="522">
        <f t="shared" si="383"/>
        <v>0</v>
      </c>
      <c r="Q540" s="522">
        <f t="shared" si="383"/>
        <v>492.69400000000002</v>
      </c>
      <c r="R540" s="522">
        <f t="shared" si="383"/>
        <v>0</v>
      </c>
      <c r="S540" s="522">
        <f t="shared" si="383"/>
        <v>492.69400000000002</v>
      </c>
      <c r="T540" s="522">
        <f t="shared" si="383"/>
        <v>0</v>
      </c>
      <c r="U540" s="522">
        <f t="shared" si="383"/>
        <v>0</v>
      </c>
      <c r="V540" s="522">
        <f t="shared" si="383"/>
        <v>0</v>
      </c>
      <c r="W540" s="522">
        <f t="shared" si="383"/>
        <v>0</v>
      </c>
      <c r="X540" s="522">
        <f>SUM(X541:X543)</f>
        <v>0</v>
      </c>
      <c r="Y540" s="522">
        <f t="shared" si="383"/>
        <v>0</v>
      </c>
      <c r="Z540" s="522">
        <f t="shared" si="383"/>
        <v>0</v>
      </c>
      <c r="AA540" s="522">
        <f t="shared" si="383"/>
        <v>0</v>
      </c>
      <c r="AB540" s="522">
        <f t="shared" si="383"/>
        <v>0</v>
      </c>
      <c r="AC540" s="522">
        <f t="shared" si="383"/>
        <v>0</v>
      </c>
      <c r="AD540" s="522">
        <f t="shared" si="383"/>
        <v>0</v>
      </c>
      <c r="AE540" s="522">
        <f t="shared" si="383"/>
        <v>0</v>
      </c>
      <c r="AF540" s="522">
        <f t="shared" si="383"/>
        <v>0</v>
      </c>
      <c r="AG540" s="522">
        <f t="shared" si="383"/>
        <v>0</v>
      </c>
      <c r="AH540" s="522">
        <f t="shared" si="383"/>
        <v>0</v>
      </c>
      <c r="AI540" s="522">
        <f t="shared" si="383"/>
        <v>0</v>
      </c>
      <c r="AJ540" s="522">
        <f t="shared" si="383"/>
        <v>0</v>
      </c>
      <c r="AK540" s="522">
        <f t="shared" si="383"/>
        <v>0</v>
      </c>
      <c r="AL540" s="522">
        <f t="shared" si="383"/>
        <v>0</v>
      </c>
      <c r="AM540" s="522">
        <f t="shared" si="383"/>
        <v>0</v>
      </c>
      <c r="AN540" s="522">
        <f t="shared" si="383"/>
        <v>0</v>
      </c>
      <c r="AO540" s="522">
        <f t="shared" si="383"/>
        <v>0</v>
      </c>
      <c r="AP540" s="522">
        <f t="shared" si="383"/>
        <v>0</v>
      </c>
      <c r="AQ540" s="522">
        <f t="shared" si="383"/>
        <v>0</v>
      </c>
      <c r="AR540" s="522">
        <f t="shared" si="383"/>
        <v>0</v>
      </c>
      <c r="AS540" s="522">
        <f t="shared" si="383"/>
        <v>0</v>
      </c>
      <c r="AT540" s="522">
        <f t="shared" si="383"/>
        <v>0</v>
      </c>
      <c r="AU540" s="433"/>
      <c r="AV540" s="322"/>
      <c r="AW540" s="398"/>
      <c r="AX540" s="398"/>
      <c r="AY540" s="398"/>
      <c r="AZ540" s="313"/>
      <c r="BA540" s="313"/>
      <c r="BB540" s="399"/>
      <c r="BC540" s="399"/>
    </row>
    <row r="541" spans="1:55" s="293" customFormat="1" ht="52.5" customHeight="1" x14ac:dyDescent="0.25">
      <c r="A541" s="518">
        <v>1</v>
      </c>
      <c r="B541" s="371" t="s">
        <v>743</v>
      </c>
      <c r="C541" s="341" t="s">
        <v>902</v>
      </c>
      <c r="D541" s="524">
        <v>1890</v>
      </c>
      <c r="E541" s="524">
        <v>1643.5139999999999</v>
      </c>
      <c r="F541" s="525">
        <v>1873.07</v>
      </c>
      <c r="G541" s="525">
        <v>1626.5839999999998</v>
      </c>
      <c r="H541" s="301">
        <f t="shared" si="366"/>
        <v>16.93</v>
      </c>
      <c r="I541" s="302">
        <f t="shared" si="377"/>
        <v>16.93</v>
      </c>
      <c r="J541" s="303">
        <f t="shared" si="378"/>
        <v>0</v>
      </c>
      <c r="K541" s="371"/>
      <c r="L541" s="371"/>
      <c r="M541" s="371"/>
      <c r="N541" s="519">
        <f>O541+P541</f>
        <v>16.93</v>
      </c>
      <c r="O541" s="519">
        <v>16.93</v>
      </c>
      <c r="P541" s="526"/>
      <c r="Q541" s="521">
        <v>16.93</v>
      </c>
      <c r="R541" s="521"/>
      <c r="S541" s="521">
        <f>Q541</f>
        <v>16.93</v>
      </c>
      <c r="T541" s="526"/>
      <c r="U541" s="526"/>
      <c r="V541" s="526"/>
      <c r="W541" s="526"/>
      <c r="X541" s="526"/>
      <c r="Y541" s="526"/>
      <c r="Z541" s="526"/>
      <c r="AA541" s="526"/>
      <c r="AB541" s="526"/>
      <c r="AC541" s="301">
        <f>O541-Q541-W541</f>
        <v>0</v>
      </c>
      <c r="AD541" s="301"/>
      <c r="AE541" s="301"/>
      <c r="AF541" s="526"/>
      <c r="AG541" s="526"/>
      <c r="AH541" s="526"/>
      <c r="AI541" s="305">
        <f>O541-Q541-W541-AC541</f>
        <v>0</v>
      </c>
      <c r="AJ541" s="305"/>
      <c r="AK541" s="305"/>
      <c r="AL541" s="526"/>
      <c r="AM541" s="526"/>
      <c r="AN541" s="526"/>
      <c r="AO541" s="526"/>
      <c r="AP541" s="526"/>
      <c r="AQ541" s="526"/>
      <c r="AR541" s="526"/>
      <c r="AS541" s="526"/>
      <c r="AT541" s="526"/>
      <c r="AU541" s="434"/>
      <c r="AV541" s="308"/>
      <c r="AW541" s="312"/>
      <c r="AX541" s="312"/>
      <c r="AY541" s="312"/>
      <c r="AZ541" s="313"/>
      <c r="BA541" s="313"/>
      <c r="BB541" s="314"/>
      <c r="BC541" s="314"/>
    </row>
    <row r="542" spans="1:55" s="293" customFormat="1" ht="91.5" customHeight="1" x14ac:dyDescent="0.25">
      <c r="A542" s="518">
        <v>2</v>
      </c>
      <c r="B542" s="371" t="s">
        <v>745</v>
      </c>
      <c r="C542" s="527" t="s">
        <v>903</v>
      </c>
      <c r="D542" s="524">
        <v>1050</v>
      </c>
      <c r="E542" s="524">
        <v>993.8</v>
      </c>
      <c r="F542" s="525">
        <v>986.28600000000006</v>
      </c>
      <c r="G542" s="525">
        <v>930.08600000000001</v>
      </c>
      <c r="H542" s="301">
        <f t="shared" si="366"/>
        <v>63.713999999999999</v>
      </c>
      <c r="I542" s="302">
        <f t="shared" si="377"/>
        <v>63.713999999999999</v>
      </c>
      <c r="J542" s="303">
        <f t="shared" si="378"/>
        <v>0</v>
      </c>
      <c r="K542" s="371"/>
      <c r="L542" s="371"/>
      <c r="M542" s="371"/>
      <c r="N542" s="519">
        <f t="shared" ref="N542:N543" si="384">O542+P542</f>
        <v>63.713999999999999</v>
      </c>
      <c r="O542" s="519">
        <v>63.713999999999999</v>
      </c>
      <c r="P542" s="526"/>
      <c r="Q542" s="521">
        <v>63.713999999999999</v>
      </c>
      <c r="R542" s="521"/>
      <c r="S542" s="521">
        <f>Q542</f>
        <v>63.713999999999999</v>
      </c>
      <c r="T542" s="526"/>
      <c r="U542" s="526"/>
      <c r="V542" s="526"/>
      <c r="W542" s="526"/>
      <c r="X542" s="526"/>
      <c r="Y542" s="526"/>
      <c r="Z542" s="526"/>
      <c r="AA542" s="526"/>
      <c r="AB542" s="526"/>
      <c r="AC542" s="301">
        <f>O542-Q542-W542</f>
        <v>0</v>
      </c>
      <c r="AD542" s="301"/>
      <c r="AE542" s="301"/>
      <c r="AF542" s="526"/>
      <c r="AG542" s="526"/>
      <c r="AH542" s="526"/>
      <c r="AI542" s="305">
        <f>O542-Q542-W542-AC542</f>
        <v>0</v>
      </c>
      <c r="AJ542" s="305"/>
      <c r="AK542" s="305"/>
      <c r="AL542" s="526"/>
      <c r="AM542" s="526"/>
      <c r="AN542" s="526"/>
      <c r="AO542" s="526"/>
      <c r="AP542" s="526"/>
      <c r="AQ542" s="526"/>
      <c r="AR542" s="526"/>
      <c r="AS542" s="526"/>
      <c r="AT542" s="526"/>
      <c r="AU542" s="434"/>
      <c r="AV542" s="308"/>
      <c r="AW542" s="312"/>
      <c r="AX542" s="312"/>
      <c r="AY542" s="312"/>
      <c r="AZ542" s="313"/>
      <c r="BA542" s="313"/>
      <c r="BB542" s="314"/>
      <c r="BC542" s="314"/>
    </row>
    <row r="543" spans="1:55" s="293" customFormat="1" ht="33" customHeight="1" x14ac:dyDescent="0.25">
      <c r="A543" s="518">
        <v>3</v>
      </c>
      <c r="B543" s="371" t="s">
        <v>747</v>
      </c>
      <c r="C543" s="528"/>
      <c r="D543" s="344">
        <v>1500</v>
      </c>
      <c r="E543" s="344">
        <v>1465.8</v>
      </c>
      <c r="F543" s="525">
        <f>D543-H543</f>
        <v>1087.95</v>
      </c>
      <c r="G543" s="525">
        <f>E543-I543</f>
        <v>1053.75</v>
      </c>
      <c r="H543" s="301">
        <f t="shared" si="366"/>
        <v>412.05</v>
      </c>
      <c r="I543" s="302">
        <f t="shared" si="377"/>
        <v>412.05</v>
      </c>
      <c r="J543" s="303">
        <f t="shared" si="378"/>
        <v>0</v>
      </c>
      <c r="K543" s="371"/>
      <c r="L543" s="371"/>
      <c r="M543" s="371"/>
      <c r="N543" s="519">
        <f t="shared" si="384"/>
        <v>412.05</v>
      </c>
      <c r="O543" s="519">
        <v>412.05</v>
      </c>
      <c r="P543" s="526"/>
      <c r="Q543" s="521">
        <v>412.05</v>
      </c>
      <c r="R543" s="521"/>
      <c r="S543" s="521">
        <f>Q543</f>
        <v>412.05</v>
      </c>
      <c r="T543" s="526"/>
      <c r="U543" s="526"/>
      <c r="V543" s="526"/>
      <c r="W543" s="526"/>
      <c r="X543" s="526"/>
      <c r="Y543" s="526"/>
      <c r="Z543" s="526"/>
      <c r="AA543" s="526"/>
      <c r="AB543" s="526"/>
      <c r="AC543" s="301">
        <f>O543-Q543-W543</f>
        <v>0</v>
      </c>
      <c r="AD543" s="301"/>
      <c r="AE543" s="301"/>
      <c r="AF543" s="526"/>
      <c r="AG543" s="526"/>
      <c r="AH543" s="526"/>
      <c r="AI543" s="305">
        <f>O543-Q543-W543-AC543</f>
        <v>0</v>
      </c>
      <c r="AJ543" s="305"/>
      <c r="AK543" s="305"/>
      <c r="AL543" s="526"/>
      <c r="AM543" s="526"/>
      <c r="AN543" s="526"/>
      <c r="AO543" s="526"/>
      <c r="AP543" s="526"/>
      <c r="AQ543" s="526"/>
      <c r="AR543" s="526"/>
      <c r="AS543" s="526"/>
      <c r="AT543" s="526"/>
      <c r="AU543" s="434"/>
      <c r="AV543" s="308"/>
      <c r="AW543" s="312"/>
      <c r="AX543" s="312"/>
      <c r="AY543" s="312"/>
      <c r="AZ543" s="313"/>
      <c r="BA543" s="313"/>
      <c r="BB543" s="314"/>
      <c r="BC543" s="314"/>
    </row>
    <row r="544" spans="1:55" s="289" customFormat="1" ht="69" customHeight="1" x14ac:dyDescent="0.25">
      <c r="A544" s="354" t="s">
        <v>74</v>
      </c>
      <c r="B544" s="347" t="s">
        <v>889</v>
      </c>
      <c r="C544" s="316"/>
      <c r="D544" s="316">
        <f>H544</f>
        <v>62.857349999999997</v>
      </c>
      <c r="E544" s="316"/>
      <c r="F544" s="347"/>
      <c r="G544" s="347"/>
      <c r="H544" s="316">
        <f>K544+N544</f>
        <v>62.857349999999997</v>
      </c>
      <c r="I544" s="317"/>
      <c r="J544" s="316">
        <f>M544+P544</f>
        <v>62.857349999999997</v>
      </c>
      <c r="K544" s="303"/>
      <c r="L544" s="303"/>
      <c r="M544" s="303"/>
      <c r="N544" s="303">
        <f>O544+P544</f>
        <v>62.857349999999997</v>
      </c>
      <c r="O544" s="303"/>
      <c r="P544" s="303">
        <f>5%*O525</f>
        <v>62.857349999999997</v>
      </c>
      <c r="Q544" s="303"/>
      <c r="R544" s="303"/>
      <c r="S544" s="303"/>
      <c r="T544" s="303">
        <f>V544</f>
        <v>62.857349999999997</v>
      </c>
      <c r="U544" s="303"/>
      <c r="V544" s="303">
        <f>P544</f>
        <v>62.857349999999997</v>
      </c>
      <c r="W544" s="303"/>
      <c r="X544" s="303"/>
      <c r="Y544" s="303"/>
      <c r="Z544" s="303"/>
      <c r="AA544" s="303"/>
      <c r="AB544" s="303"/>
      <c r="AC544" s="303"/>
      <c r="AD544" s="303"/>
      <c r="AE544" s="303"/>
      <c r="AF544" s="303"/>
      <c r="AG544" s="303"/>
      <c r="AH544" s="303"/>
      <c r="AI544" s="303"/>
      <c r="AJ544" s="303"/>
      <c r="AK544" s="303"/>
      <c r="AL544" s="303"/>
      <c r="AM544" s="303"/>
      <c r="AN544" s="303"/>
      <c r="AO544" s="303"/>
      <c r="AP544" s="303"/>
      <c r="AQ544" s="303"/>
      <c r="AR544" s="303"/>
      <c r="AS544" s="303"/>
      <c r="AT544" s="303"/>
      <c r="AU544" s="411"/>
      <c r="AV544" s="375"/>
      <c r="AW544" s="374"/>
      <c r="AX544" s="374"/>
      <c r="AY544" s="374"/>
      <c r="AZ544" s="313"/>
      <c r="BA544" s="313"/>
      <c r="BB544" s="375"/>
      <c r="BC544" s="375"/>
    </row>
    <row r="545" spans="1:55" s="288" customFormat="1" ht="58.5" customHeight="1" x14ac:dyDescent="0.25">
      <c r="A545" s="376" t="s">
        <v>938</v>
      </c>
      <c r="B545" s="377" t="s">
        <v>22</v>
      </c>
      <c r="C545" s="529"/>
      <c r="D545" s="303">
        <f>D546+D553+D565</f>
        <v>173202</v>
      </c>
      <c r="E545" s="303">
        <f>E546+E553+E565</f>
        <v>173202</v>
      </c>
      <c r="F545" s="303">
        <f t="shared" ref="F545:V545" si="385">F546+F553+F565</f>
        <v>0</v>
      </c>
      <c r="G545" s="303">
        <f t="shared" si="385"/>
        <v>0</v>
      </c>
      <c r="H545" s="303">
        <f>H546+H553+H565</f>
        <v>173202</v>
      </c>
      <c r="I545" s="303">
        <f t="shared" si="385"/>
        <v>173202</v>
      </c>
      <c r="J545" s="303">
        <f t="shared" si="385"/>
        <v>0</v>
      </c>
      <c r="K545" s="303">
        <f t="shared" si="385"/>
        <v>160202</v>
      </c>
      <c r="L545" s="303">
        <f t="shared" si="385"/>
        <v>160202</v>
      </c>
      <c r="M545" s="303">
        <f t="shared" si="385"/>
        <v>0</v>
      </c>
      <c r="N545" s="303">
        <f t="shared" si="385"/>
        <v>13000</v>
      </c>
      <c r="O545" s="303">
        <f t="shared" si="385"/>
        <v>13000</v>
      </c>
      <c r="P545" s="303">
        <f t="shared" si="385"/>
        <v>0</v>
      </c>
      <c r="Q545" s="303">
        <f t="shared" si="385"/>
        <v>71502</v>
      </c>
      <c r="R545" s="303">
        <f t="shared" si="385"/>
        <v>71502</v>
      </c>
      <c r="S545" s="303">
        <f t="shared" si="385"/>
        <v>0</v>
      </c>
      <c r="T545" s="303">
        <f t="shared" si="385"/>
        <v>0</v>
      </c>
      <c r="U545" s="303">
        <f t="shared" si="385"/>
        <v>0</v>
      </c>
      <c r="V545" s="303">
        <f t="shared" si="385"/>
        <v>0</v>
      </c>
      <c r="W545" s="303" t="e">
        <f>#REF!+W546+W553+W565+#REF!+#REF!+#REF!+#REF!</f>
        <v>#REF!</v>
      </c>
      <c r="X545" s="303" t="e">
        <f>#REF!+X546+X553+X565+#REF!+#REF!+#REF!+#REF!</f>
        <v>#REF!</v>
      </c>
      <c r="Y545" s="303" t="e">
        <f>#REF!+Y546+Y553+Y565+#REF!+#REF!+#REF!+#REF!</f>
        <v>#REF!</v>
      </c>
      <c r="Z545" s="303" t="e">
        <f>#REF!+Z546+Z553+Z565+#REF!+#REF!+#REF!+#REF!</f>
        <v>#REF!</v>
      </c>
      <c r="AA545" s="303" t="e">
        <f>#REF!+AA546+AA553+AA565+#REF!+#REF!+#REF!+#REF!</f>
        <v>#REF!</v>
      </c>
      <c r="AB545" s="303" t="e">
        <f>#REF!+AB546+AB553+AB565+#REF!+#REF!+#REF!+#REF!</f>
        <v>#REF!</v>
      </c>
      <c r="AC545" s="303" t="e">
        <f>#REF!+AC546+AC553+AC565+#REF!+#REF!+#REF!+#REF!</f>
        <v>#REF!</v>
      </c>
      <c r="AD545" s="303" t="e">
        <f>#REF!+AD546+AD553+AD565+#REF!+#REF!+#REF!+#REF!</f>
        <v>#REF!</v>
      </c>
      <c r="AE545" s="303" t="e">
        <f>#REF!+AE546+AE553+AE565+#REF!+#REF!+#REF!+#REF!</f>
        <v>#REF!</v>
      </c>
      <c r="AF545" s="303" t="e">
        <f>#REF!+AF546+AF553+AF565+#REF!+#REF!+#REF!+#REF!</f>
        <v>#REF!</v>
      </c>
      <c r="AG545" s="303" t="e">
        <f>#REF!+AG546+AG553+AG565+#REF!+#REF!+#REF!+#REF!</f>
        <v>#REF!</v>
      </c>
      <c r="AH545" s="303" t="e">
        <f>#REF!+AH546+AH553+AH565+#REF!+#REF!+#REF!+#REF!</f>
        <v>#REF!</v>
      </c>
      <c r="AI545" s="303" t="e">
        <f>#REF!+AI546+AI553+AI565+#REF!+#REF!+#REF!+#REF!</f>
        <v>#REF!</v>
      </c>
      <c r="AJ545" s="303" t="e">
        <f>#REF!+AJ546+AJ553+AJ565+#REF!+#REF!+#REF!+#REF!</f>
        <v>#REF!</v>
      </c>
      <c r="AK545" s="303" t="e">
        <f>#REF!+AK546+AK553+AK565+#REF!+#REF!+#REF!+#REF!</f>
        <v>#REF!</v>
      </c>
      <c r="AL545" s="303" t="e">
        <f>#REF!+AL546+AL553+AL565+#REF!+#REF!+#REF!+#REF!</f>
        <v>#REF!</v>
      </c>
      <c r="AM545" s="303" t="e">
        <f>#REF!+AM546+AM553+AM565+#REF!+#REF!+#REF!+#REF!</f>
        <v>#REF!</v>
      </c>
      <c r="AN545" s="303" t="e">
        <f>#REF!+AN546+AN553+AN565+#REF!+#REF!+#REF!+#REF!</f>
        <v>#REF!</v>
      </c>
      <c r="AO545" s="303" t="e">
        <f>#REF!+AO546+AO553+AO565+#REF!+#REF!+#REF!+#REF!</f>
        <v>#REF!</v>
      </c>
      <c r="AP545" s="303" t="e">
        <f>#REF!+AP546+AP553+AP565+#REF!+#REF!+#REF!+#REF!</f>
        <v>#REF!</v>
      </c>
      <c r="AQ545" s="303" t="e">
        <f>#REF!+AQ546+AQ553+AQ565+#REF!+#REF!+#REF!+#REF!</f>
        <v>#REF!</v>
      </c>
      <c r="AR545" s="303" t="e">
        <f>#REF!+AR546+AR553+AR565+#REF!+#REF!+#REF!+#REF!</f>
        <v>#REF!</v>
      </c>
      <c r="AS545" s="303" t="e">
        <f>#REF!+AS546+AS553+AS565+#REF!+#REF!+#REF!+#REF!</f>
        <v>#REF!</v>
      </c>
      <c r="AT545" s="303" t="e">
        <f>#REF!+AT546+AT553+AT565+#REF!+#REF!+#REF!+#REF!</f>
        <v>#REF!</v>
      </c>
      <c r="AU545" s="372"/>
      <c r="AV545" s="373"/>
      <c r="AW545" s="366"/>
      <c r="AX545" s="366"/>
      <c r="AY545" s="366"/>
      <c r="AZ545" s="313"/>
      <c r="BA545" s="313"/>
      <c r="BB545" s="373"/>
      <c r="BC545" s="373"/>
    </row>
    <row r="546" spans="1:55" s="278" customFormat="1" ht="63.75" customHeight="1" x14ac:dyDescent="0.25">
      <c r="A546" s="354" t="s">
        <v>48</v>
      </c>
      <c r="B546" s="347" t="s">
        <v>49</v>
      </c>
      <c r="C546" s="316"/>
      <c r="D546" s="365">
        <f>D547+D548</f>
        <v>47702</v>
      </c>
      <c r="E546" s="365">
        <f>E547+E548</f>
        <v>47702</v>
      </c>
      <c r="F546" s="347"/>
      <c r="G546" s="347"/>
      <c r="H546" s="316">
        <f t="shared" ref="H546:H552" si="386">K546+N546</f>
        <v>47702</v>
      </c>
      <c r="I546" s="317">
        <f t="shared" ref="I546:I560" si="387">L546+O546</f>
        <v>47702</v>
      </c>
      <c r="J546" s="303">
        <f t="shared" ref="J546:J559" si="388">M546+P546</f>
        <v>0</v>
      </c>
      <c r="K546" s="316">
        <f t="shared" ref="K546:M546" si="389">K547+K548</f>
        <v>47702</v>
      </c>
      <c r="L546" s="316">
        <f t="shared" si="389"/>
        <v>47702</v>
      </c>
      <c r="M546" s="347">
        <f t="shared" si="389"/>
        <v>0</v>
      </c>
      <c r="N546" s="365">
        <f>N547+N548</f>
        <v>0</v>
      </c>
      <c r="O546" s="303">
        <f t="shared" ref="O546:AU546" si="390">O547+O548</f>
        <v>0</v>
      </c>
      <c r="P546" s="303">
        <f t="shared" si="390"/>
        <v>0</v>
      </c>
      <c r="Q546" s="303">
        <f t="shared" si="390"/>
        <v>0</v>
      </c>
      <c r="R546" s="303">
        <f t="shared" si="390"/>
        <v>0</v>
      </c>
      <c r="S546" s="303">
        <f t="shared" si="390"/>
        <v>0</v>
      </c>
      <c r="T546" s="303">
        <f t="shared" si="390"/>
        <v>0</v>
      </c>
      <c r="U546" s="303">
        <f t="shared" si="390"/>
        <v>0</v>
      </c>
      <c r="V546" s="303">
        <f t="shared" si="390"/>
        <v>0</v>
      </c>
      <c r="W546" s="303">
        <f t="shared" si="390"/>
        <v>47702</v>
      </c>
      <c r="X546" s="303">
        <f t="shared" si="390"/>
        <v>47702</v>
      </c>
      <c r="Y546" s="303">
        <f t="shared" si="390"/>
        <v>0</v>
      </c>
      <c r="Z546" s="303">
        <f t="shared" si="390"/>
        <v>0</v>
      </c>
      <c r="AA546" s="303">
        <f t="shared" si="390"/>
        <v>0</v>
      </c>
      <c r="AB546" s="303">
        <f t="shared" si="390"/>
        <v>0</v>
      </c>
      <c r="AC546" s="303">
        <f t="shared" si="390"/>
        <v>0</v>
      </c>
      <c r="AD546" s="303">
        <f t="shared" si="390"/>
        <v>0</v>
      </c>
      <c r="AE546" s="303">
        <f t="shared" si="390"/>
        <v>0</v>
      </c>
      <c r="AF546" s="303">
        <f t="shared" si="390"/>
        <v>0</v>
      </c>
      <c r="AG546" s="303">
        <f t="shared" si="390"/>
        <v>0</v>
      </c>
      <c r="AH546" s="303">
        <f t="shared" si="390"/>
        <v>0</v>
      </c>
      <c r="AI546" s="303">
        <f t="shared" si="390"/>
        <v>0</v>
      </c>
      <c r="AJ546" s="303">
        <f t="shared" si="390"/>
        <v>0</v>
      </c>
      <c r="AK546" s="303">
        <f t="shared" si="390"/>
        <v>0</v>
      </c>
      <c r="AL546" s="303">
        <f t="shared" si="390"/>
        <v>0</v>
      </c>
      <c r="AM546" s="303">
        <f t="shared" si="390"/>
        <v>0</v>
      </c>
      <c r="AN546" s="303">
        <f t="shared" si="390"/>
        <v>0</v>
      </c>
      <c r="AO546" s="303">
        <f t="shared" si="390"/>
        <v>0</v>
      </c>
      <c r="AP546" s="303">
        <f t="shared" si="390"/>
        <v>0</v>
      </c>
      <c r="AQ546" s="303">
        <f t="shared" si="390"/>
        <v>0</v>
      </c>
      <c r="AR546" s="303">
        <f t="shared" si="390"/>
        <v>0</v>
      </c>
      <c r="AS546" s="303">
        <f t="shared" si="390"/>
        <v>0</v>
      </c>
      <c r="AT546" s="303">
        <f t="shared" si="390"/>
        <v>0</v>
      </c>
      <c r="AU546" s="372">
        <f t="shared" si="390"/>
        <v>0</v>
      </c>
      <c r="AV546" s="322"/>
      <c r="AW546" s="372"/>
      <c r="AX546" s="372"/>
      <c r="AY546" s="372"/>
      <c r="AZ546" s="313"/>
      <c r="BA546" s="313"/>
      <c r="BB546" s="322"/>
      <c r="BC546" s="322"/>
    </row>
    <row r="547" spans="1:55" s="274" customFormat="1" ht="33.75" customHeight="1" x14ac:dyDescent="0.25">
      <c r="A547" s="354" t="s">
        <v>121</v>
      </c>
      <c r="B547" s="347" t="s">
        <v>122</v>
      </c>
      <c r="C547" s="316"/>
      <c r="D547" s="316">
        <v>0</v>
      </c>
      <c r="E547" s="316">
        <v>0</v>
      </c>
      <c r="F547" s="347"/>
      <c r="G547" s="347"/>
      <c r="H547" s="301">
        <f t="shared" si="386"/>
        <v>0</v>
      </c>
      <c r="I547" s="302">
        <f t="shared" si="387"/>
        <v>0</v>
      </c>
      <c r="J547" s="303">
        <f t="shared" si="388"/>
        <v>0</v>
      </c>
      <c r="K547" s="316"/>
      <c r="L547" s="316"/>
      <c r="M547" s="347"/>
      <c r="N547" s="305"/>
      <c r="O547" s="305"/>
      <c r="P547" s="305"/>
      <c r="Q547" s="305"/>
      <c r="R547" s="305"/>
      <c r="S547" s="305"/>
      <c r="T547" s="305"/>
      <c r="U547" s="305"/>
      <c r="V547" s="305"/>
      <c r="W547" s="305"/>
      <c r="X547" s="305"/>
      <c r="Y547" s="305"/>
      <c r="Z547" s="305"/>
      <c r="AA547" s="305"/>
      <c r="AB547" s="305"/>
      <c r="AC547" s="305">
        <f>O547-Q547-W547</f>
        <v>0</v>
      </c>
      <c r="AD547" s="305"/>
      <c r="AE547" s="305"/>
      <c r="AF547" s="305"/>
      <c r="AG547" s="305"/>
      <c r="AH547" s="305"/>
      <c r="AI547" s="305">
        <f>O547-W547-AC547</f>
        <v>0</v>
      </c>
      <c r="AJ547" s="305"/>
      <c r="AK547" s="305"/>
      <c r="AL547" s="305"/>
      <c r="AM547" s="305"/>
      <c r="AN547" s="305"/>
      <c r="AO547" s="305"/>
      <c r="AP547" s="305"/>
      <c r="AQ547" s="305"/>
      <c r="AR547" s="305"/>
      <c r="AS547" s="305"/>
      <c r="AT547" s="305"/>
      <c r="AU547" s="307"/>
      <c r="AV547" s="322"/>
      <c r="AW547" s="307"/>
      <c r="AX547" s="307"/>
      <c r="AY547" s="307"/>
      <c r="AZ547" s="313"/>
      <c r="BA547" s="313"/>
      <c r="BB547" s="308"/>
      <c r="BC547" s="308"/>
    </row>
    <row r="548" spans="1:55" s="278" customFormat="1" ht="37.5" customHeight="1" x14ac:dyDescent="0.25">
      <c r="A548" s="354" t="s">
        <v>123</v>
      </c>
      <c r="B548" s="347" t="s">
        <v>198</v>
      </c>
      <c r="C548" s="316"/>
      <c r="D548" s="365">
        <f>D549+D550</f>
        <v>47702</v>
      </c>
      <c r="E548" s="365">
        <f>E549+E550</f>
        <v>47702</v>
      </c>
      <c r="F548" s="347"/>
      <c r="G548" s="347"/>
      <c r="H548" s="316">
        <f t="shared" si="386"/>
        <v>47702</v>
      </c>
      <c r="I548" s="317">
        <f t="shared" si="387"/>
        <v>47702</v>
      </c>
      <c r="J548" s="303">
        <f t="shared" si="388"/>
        <v>0</v>
      </c>
      <c r="K548" s="316">
        <f t="shared" ref="K548:M548" si="391">K549+K550</f>
        <v>47702</v>
      </c>
      <c r="L548" s="316">
        <f t="shared" si="391"/>
        <v>47702</v>
      </c>
      <c r="M548" s="347">
        <f t="shared" si="391"/>
        <v>0</v>
      </c>
      <c r="N548" s="365">
        <f>N549+N550</f>
        <v>0</v>
      </c>
      <c r="O548" s="303">
        <f t="shared" ref="O548:AN548" si="392">O549+O550</f>
        <v>0</v>
      </c>
      <c r="P548" s="303">
        <f t="shared" si="392"/>
        <v>0</v>
      </c>
      <c r="Q548" s="303">
        <f t="shared" si="392"/>
        <v>0</v>
      </c>
      <c r="R548" s="303">
        <f t="shared" si="392"/>
        <v>0</v>
      </c>
      <c r="S548" s="303">
        <f t="shared" si="392"/>
        <v>0</v>
      </c>
      <c r="T548" s="303">
        <f t="shared" si="392"/>
        <v>0</v>
      </c>
      <c r="U548" s="303">
        <f t="shared" si="392"/>
        <v>0</v>
      </c>
      <c r="V548" s="303">
        <f t="shared" si="392"/>
        <v>0</v>
      </c>
      <c r="W548" s="303">
        <f t="shared" si="392"/>
        <v>47702</v>
      </c>
      <c r="X548" s="303">
        <f t="shared" si="392"/>
        <v>47702</v>
      </c>
      <c r="Y548" s="303">
        <f t="shared" si="392"/>
        <v>0</v>
      </c>
      <c r="Z548" s="303">
        <f t="shared" si="392"/>
        <v>0</v>
      </c>
      <c r="AA548" s="303">
        <f t="shared" si="392"/>
        <v>0</v>
      </c>
      <c r="AB548" s="303">
        <f t="shared" si="392"/>
        <v>0</v>
      </c>
      <c r="AC548" s="303">
        <f t="shared" si="392"/>
        <v>0</v>
      </c>
      <c r="AD548" s="303">
        <f t="shared" si="392"/>
        <v>0</v>
      </c>
      <c r="AE548" s="303">
        <f t="shared" si="392"/>
        <v>0</v>
      </c>
      <c r="AF548" s="303">
        <f t="shared" si="392"/>
        <v>0</v>
      </c>
      <c r="AG548" s="303">
        <f t="shared" si="392"/>
        <v>0</v>
      </c>
      <c r="AH548" s="303">
        <f t="shared" si="392"/>
        <v>0</v>
      </c>
      <c r="AI548" s="303">
        <f t="shared" si="392"/>
        <v>0</v>
      </c>
      <c r="AJ548" s="303">
        <f t="shared" si="392"/>
        <v>0</v>
      </c>
      <c r="AK548" s="303">
        <f t="shared" si="392"/>
        <v>0</v>
      </c>
      <c r="AL548" s="303">
        <f t="shared" si="392"/>
        <v>0</v>
      </c>
      <c r="AM548" s="303">
        <f t="shared" si="392"/>
        <v>0</v>
      </c>
      <c r="AN548" s="303">
        <f t="shared" si="392"/>
        <v>0</v>
      </c>
      <c r="AO548" s="303">
        <f t="shared" ref="AO548:AT548" si="393">SUM(AO551:AO552)</f>
        <v>0</v>
      </c>
      <c r="AP548" s="303">
        <f t="shared" si="393"/>
        <v>0</v>
      </c>
      <c r="AQ548" s="303">
        <f t="shared" si="393"/>
        <v>0</v>
      </c>
      <c r="AR548" s="303">
        <f t="shared" si="393"/>
        <v>0</v>
      </c>
      <c r="AS548" s="303">
        <f t="shared" si="393"/>
        <v>0</v>
      </c>
      <c r="AT548" s="303">
        <f t="shared" si="393"/>
        <v>0</v>
      </c>
      <c r="AU548" s="372"/>
      <c r="AV548" s="322"/>
      <c r="AW548" s="372"/>
      <c r="AX548" s="372"/>
      <c r="AY548" s="372"/>
      <c r="AZ548" s="313"/>
      <c r="BA548" s="313"/>
      <c r="BB548" s="322"/>
      <c r="BC548" s="322"/>
    </row>
    <row r="549" spans="1:55" s="274" customFormat="1" ht="57.75" customHeight="1" x14ac:dyDescent="0.25">
      <c r="A549" s="354" t="s">
        <v>79</v>
      </c>
      <c r="B549" s="347" t="s">
        <v>863</v>
      </c>
      <c r="C549" s="316"/>
      <c r="D549" s="316">
        <v>0</v>
      </c>
      <c r="E549" s="316">
        <v>0</v>
      </c>
      <c r="F549" s="347"/>
      <c r="G549" s="347"/>
      <c r="H549" s="301">
        <f t="shared" si="386"/>
        <v>0</v>
      </c>
      <c r="I549" s="302">
        <f t="shared" si="387"/>
        <v>0</v>
      </c>
      <c r="J549" s="303">
        <f t="shared" si="388"/>
        <v>0</v>
      </c>
      <c r="K549" s="347"/>
      <c r="L549" s="347"/>
      <c r="M549" s="347"/>
      <c r="N549" s="303"/>
      <c r="O549" s="303"/>
      <c r="P549" s="303"/>
      <c r="Q549" s="303"/>
      <c r="R549" s="303"/>
      <c r="S549" s="303"/>
      <c r="T549" s="303"/>
      <c r="U549" s="303"/>
      <c r="V549" s="303"/>
      <c r="W549" s="303"/>
      <c r="X549" s="303"/>
      <c r="Y549" s="303"/>
      <c r="Z549" s="303"/>
      <c r="AA549" s="303"/>
      <c r="AB549" s="303"/>
      <c r="AC549" s="303"/>
      <c r="AD549" s="303"/>
      <c r="AE549" s="303"/>
      <c r="AF549" s="303"/>
      <c r="AG549" s="303"/>
      <c r="AH549" s="303"/>
      <c r="AI549" s="303"/>
      <c r="AJ549" s="303"/>
      <c r="AK549" s="303"/>
      <c r="AL549" s="303"/>
      <c r="AM549" s="303"/>
      <c r="AN549" s="303"/>
      <c r="AO549" s="303"/>
      <c r="AP549" s="303"/>
      <c r="AQ549" s="303"/>
      <c r="AR549" s="303"/>
      <c r="AS549" s="303"/>
      <c r="AT549" s="303"/>
      <c r="AU549" s="307"/>
      <c r="AV549" s="322"/>
      <c r="AW549" s="307"/>
      <c r="AX549" s="307"/>
      <c r="AY549" s="307"/>
      <c r="AZ549" s="313"/>
      <c r="BA549" s="313"/>
      <c r="BB549" s="308"/>
      <c r="BC549" s="308"/>
    </row>
    <row r="550" spans="1:55" s="278" customFormat="1" ht="37.5" customHeight="1" x14ac:dyDescent="0.25">
      <c r="A550" s="354" t="s">
        <v>93</v>
      </c>
      <c r="B550" s="347" t="s">
        <v>821</v>
      </c>
      <c r="C550" s="316"/>
      <c r="D550" s="365">
        <f>SUM(D551:D552)</f>
        <v>47702</v>
      </c>
      <c r="E550" s="365">
        <f>SUM(E551:E552)</f>
        <v>47702</v>
      </c>
      <c r="F550" s="347"/>
      <c r="G550" s="347"/>
      <c r="H550" s="316">
        <f t="shared" si="386"/>
        <v>47702</v>
      </c>
      <c r="I550" s="317">
        <f>L550+O550</f>
        <v>47702</v>
      </c>
      <c r="J550" s="303">
        <f t="shared" si="388"/>
        <v>0</v>
      </c>
      <c r="K550" s="316">
        <f t="shared" ref="K550:AT550" si="394">SUM(K551:K552)</f>
        <v>47702</v>
      </c>
      <c r="L550" s="316">
        <f t="shared" si="394"/>
        <v>47702</v>
      </c>
      <c r="M550" s="347">
        <f t="shared" si="394"/>
        <v>0</v>
      </c>
      <c r="N550" s="365">
        <f t="shared" si="394"/>
        <v>0</v>
      </c>
      <c r="O550" s="303">
        <f t="shared" si="394"/>
        <v>0</v>
      </c>
      <c r="P550" s="303">
        <f t="shared" si="394"/>
        <v>0</v>
      </c>
      <c r="Q550" s="303">
        <f t="shared" si="394"/>
        <v>0</v>
      </c>
      <c r="R550" s="303">
        <f t="shared" si="394"/>
        <v>0</v>
      </c>
      <c r="S550" s="303">
        <f t="shared" si="394"/>
        <v>0</v>
      </c>
      <c r="T550" s="303">
        <f t="shared" si="394"/>
        <v>0</v>
      </c>
      <c r="U550" s="303">
        <f t="shared" si="394"/>
        <v>0</v>
      </c>
      <c r="V550" s="303">
        <f t="shared" si="394"/>
        <v>0</v>
      </c>
      <c r="W550" s="303">
        <f t="shared" si="394"/>
        <v>47702</v>
      </c>
      <c r="X550" s="303">
        <f t="shared" si="394"/>
        <v>47702</v>
      </c>
      <c r="Y550" s="303">
        <f t="shared" si="394"/>
        <v>0</v>
      </c>
      <c r="Z550" s="303">
        <f t="shared" si="394"/>
        <v>0</v>
      </c>
      <c r="AA550" s="303">
        <f t="shared" si="394"/>
        <v>0</v>
      </c>
      <c r="AB550" s="303">
        <f t="shared" si="394"/>
        <v>0</v>
      </c>
      <c r="AC550" s="303">
        <f t="shared" si="394"/>
        <v>0</v>
      </c>
      <c r="AD550" s="303">
        <f t="shared" si="394"/>
        <v>0</v>
      </c>
      <c r="AE550" s="303">
        <f t="shared" si="394"/>
        <v>0</v>
      </c>
      <c r="AF550" s="303">
        <f t="shared" si="394"/>
        <v>0</v>
      </c>
      <c r="AG550" s="303">
        <f t="shared" si="394"/>
        <v>0</v>
      </c>
      <c r="AH550" s="303">
        <f t="shared" si="394"/>
        <v>0</v>
      </c>
      <c r="AI550" s="303">
        <f t="shared" si="394"/>
        <v>0</v>
      </c>
      <c r="AJ550" s="303">
        <f t="shared" si="394"/>
        <v>0</v>
      </c>
      <c r="AK550" s="303">
        <f t="shared" si="394"/>
        <v>0</v>
      </c>
      <c r="AL550" s="303">
        <f t="shared" si="394"/>
        <v>0</v>
      </c>
      <c r="AM550" s="303">
        <f t="shared" si="394"/>
        <v>0</v>
      </c>
      <c r="AN550" s="303">
        <f t="shared" si="394"/>
        <v>0</v>
      </c>
      <c r="AO550" s="303">
        <f t="shared" si="394"/>
        <v>0</v>
      </c>
      <c r="AP550" s="303">
        <f t="shared" si="394"/>
        <v>0</v>
      </c>
      <c r="AQ550" s="303">
        <f t="shared" si="394"/>
        <v>0</v>
      </c>
      <c r="AR550" s="303">
        <f t="shared" si="394"/>
        <v>0</v>
      </c>
      <c r="AS550" s="303">
        <f t="shared" si="394"/>
        <v>0</v>
      </c>
      <c r="AT550" s="303">
        <f t="shared" si="394"/>
        <v>0</v>
      </c>
      <c r="AU550" s="372"/>
      <c r="AV550" s="322"/>
      <c r="AW550" s="372"/>
      <c r="AX550" s="372"/>
      <c r="AY550" s="372"/>
      <c r="AZ550" s="313"/>
      <c r="BA550" s="313"/>
      <c r="BB550" s="322"/>
      <c r="BC550" s="322"/>
    </row>
    <row r="551" spans="1:55" s="290" customFormat="1" ht="66.75" customHeight="1" x14ac:dyDescent="0.25">
      <c r="A551" s="299">
        <v>1</v>
      </c>
      <c r="B551" s="389" t="s">
        <v>814</v>
      </c>
      <c r="C551" s="387"/>
      <c r="D551" s="301">
        <v>27702</v>
      </c>
      <c r="E551" s="301">
        <v>27702</v>
      </c>
      <c r="F551" s="389"/>
      <c r="G551" s="389"/>
      <c r="H551" s="301">
        <f t="shared" si="386"/>
        <v>27702</v>
      </c>
      <c r="I551" s="302">
        <f>L551+O551</f>
        <v>27702</v>
      </c>
      <c r="J551" s="303">
        <f t="shared" si="388"/>
        <v>0</v>
      </c>
      <c r="K551" s="304">
        <f>L551+M551</f>
        <v>27702</v>
      </c>
      <c r="L551" s="304">
        <f>17672+10030</f>
        <v>27702</v>
      </c>
      <c r="M551" s="389"/>
      <c r="N551" s="304"/>
      <c r="O551" s="304"/>
      <c r="P551" s="304"/>
      <c r="Q551" s="305"/>
      <c r="R551" s="305">
        <f>Q551</f>
        <v>0</v>
      </c>
      <c r="S551" s="305"/>
      <c r="T551" s="305"/>
      <c r="U551" s="305"/>
      <c r="V551" s="305"/>
      <c r="W551" s="305">
        <f>I551-Q551</f>
        <v>27702</v>
      </c>
      <c r="X551" s="305">
        <f>W551</f>
        <v>27702</v>
      </c>
      <c r="Y551" s="305"/>
      <c r="Z551" s="305"/>
      <c r="AA551" s="305"/>
      <c r="AB551" s="305"/>
      <c r="AC551" s="305">
        <f>I551-Q551-W551</f>
        <v>0</v>
      </c>
      <c r="AD551" s="305"/>
      <c r="AE551" s="305"/>
      <c r="AF551" s="305"/>
      <c r="AG551" s="305"/>
      <c r="AH551" s="305"/>
      <c r="AI551" s="306">
        <f>I551-Q551-W551-AC551</f>
        <v>0</v>
      </c>
      <c r="AJ551" s="306"/>
      <c r="AK551" s="306"/>
      <c r="AL551" s="305"/>
      <c r="AM551" s="305"/>
      <c r="AN551" s="305"/>
      <c r="AO551" s="305"/>
      <c r="AP551" s="305"/>
      <c r="AQ551" s="305"/>
      <c r="AR551" s="305"/>
      <c r="AS551" s="305"/>
      <c r="AT551" s="305"/>
      <c r="AU551" s="411" t="s">
        <v>982</v>
      </c>
      <c r="AV551" s="322"/>
      <c r="AW551" s="307"/>
      <c r="AX551" s="307"/>
      <c r="AY551" s="307"/>
      <c r="AZ551" s="313"/>
      <c r="BA551" s="313"/>
      <c r="BB551" s="308"/>
      <c r="BC551" s="308"/>
    </row>
    <row r="552" spans="1:55" s="290" customFormat="1" ht="57.75" customHeight="1" x14ac:dyDescent="0.25">
      <c r="A552" s="299">
        <v>2</v>
      </c>
      <c r="B552" s="389" t="s">
        <v>200</v>
      </c>
      <c r="C552" s="387"/>
      <c r="D552" s="301">
        <v>20000</v>
      </c>
      <c r="E552" s="301">
        <v>20000</v>
      </c>
      <c r="F552" s="389"/>
      <c r="G552" s="389"/>
      <c r="H552" s="301">
        <f t="shared" si="386"/>
        <v>20000</v>
      </c>
      <c r="I552" s="302">
        <f t="shared" si="387"/>
        <v>20000</v>
      </c>
      <c r="J552" s="303">
        <f t="shared" si="388"/>
        <v>0</v>
      </c>
      <c r="K552" s="346">
        <f>L552+M552</f>
        <v>20000</v>
      </c>
      <c r="L552" s="304">
        <v>20000</v>
      </c>
      <c r="M552" s="389"/>
      <c r="N552" s="346"/>
      <c r="O552" s="304"/>
      <c r="P552" s="304"/>
      <c r="Q552" s="305"/>
      <c r="R552" s="305">
        <f>Q552</f>
        <v>0</v>
      </c>
      <c r="S552" s="305"/>
      <c r="T552" s="305"/>
      <c r="U552" s="305"/>
      <c r="V552" s="305"/>
      <c r="W552" s="305">
        <f>I552-Q552</f>
        <v>20000</v>
      </c>
      <c r="X552" s="305">
        <f>W552</f>
        <v>20000</v>
      </c>
      <c r="Y552" s="305"/>
      <c r="Z552" s="305"/>
      <c r="AA552" s="305"/>
      <c r="AB552" s="305"/>
      <c r="AC552" s="305">
        <f>I552-Q552-W552</f>
        <v>0</v>
      </c>
      <c r="AD552" s="305"/>
      <c r="AE552" s="305"/>
      <c r="AF552" s="305"/>
      <c r="AG552" s="305"/>
      <c r="AH552" s="305"/>
      <c r="AI552" s="306">
        <f>I552-Q552-W552-AC552</f>
        <v>0</v>
      </c>
      <c r="AJ552" s="306"/>
      <c r="AK552" s="306"/>
      <c r="AL552" s="305"/>
      <c r="AM552" s="305"/>
      <c r="AN552" s="305"/>
      <c r="AO552" s="305"/>
      <c r="AP552" s="305"/>
      <c r="AQ552" s="305"/>
      <c r="AR552" s="305"/>
      <c r="AS552" s="305"/>
      <c r="AT552" s="305"/>
      <c r="AU552" s="411" t="s">
        <v>983</v>
      </c>
      <c r="AV552" s="322"/>
      <c r="AW552" s="307"/>
      <c r="AX552" s="307"/>
      <c r="AY552" s="307"/>
      <c r="AZ552" s="313"/>
      <c r="BA552" s="313"/>
      <c r="BB552" s="308"/>
      <c r="BC552" s="308"/>
    </row>
    <row r="553" spans="1:55" s="289" customFormat="1" ht="108.75" customHeight="1" x14ac:dyDescent="0.25">
      <c r="A553" s="354" t="s">
        <v>50</v>
      </c>
      <c r="B553" s="347" t="s">
        <v>52</v>
      </c>
      <c r="C553" s="316"/>
      <c r="D553" s="303">
        <f>D554</f>
        <v>105500</v>
      </c>
      <c r="E553" s="303">
        <f t="shared" ref="E553:H553" si="395">E554</f>
        <v>105500</v>
      </c>
      <c r="F553" s="303">
        <f t="shared" si="395"/>
        <v>0</v>
      </c>
      <c r="G553" s="303">
        <f t="shared" si="395"/>
        <v>0</v>
      </c>
      <c r="H553" s="303">
        <f t="shared" si="395"/>
        <v>105500</v>
      </c>
      <c r="I553" s="317">
        <f t="shared" si="387"/>
        <v>105500</v>
      </c>
      <c r="J553" s="354">
        <f t="shared" si="388"/>
        <v>0</v>
      </c>
      <c r="K553" s="303">
        <f>K554</f>
        <v>92500</v>
      </c>
      <c r="L553" s="303">
        <f t="shared" ref="L553:AT553" si="396">L554</f>
        <v>92500</v>
      </c>
      <c r="M553" s="303">
        <f t="shared" si="396"/>
        <v>0</v>
      </c>
      <c r="N553" s="303">
        <f t="shared" si="396"/>
        <v>13000</v>
      </c>
      <c r="O553" s="303">
        <f t="shared" si="396"/>
        <v>13000</v>
      </c>
      <c r="P553" s="303">
        <f t="shared" si="396"/>
        <v>0</v>
      </c>
      <c r="Q553" s="303">
        <f t="shared" si="396"/>
        <v>57502</v>
      </c>
      <c r="R553" s="303">
        <f t="shared" si="396"/>
        <v>57502</v>
      </c>
      <c r="S553" s="303">
        <f t="shared" si="396"/>
        <v>0</v>
      </c>
      <c r="T553" s="303">
        <f t="shared" si="396"/>
        <v>0</v>
      </c>
      <c r="U553" s="303">
        <f t="shared" si="396"/>
        <v>0</v>
      </c>
      <c r="V553" s="303">
        <f t="shared" si="396"/>
        <v>0</v>
      </c>
      <c r="W553" s="303">
        <f t="shared" si="396"/>
        <v>32998</v>
      </c>
      <c r="X553" s="303">
        <f t="shared" si="396"/>
        <v>27998</v>
      </c>
      <c r="Y553" s="303">
        <f t="shared" si="396"/>
        <v>5000</v>
      </c>
      <c r="Z553" s="303">
        <f t="shared" si="396"/>
        <v>0</v>
      </c>
      <c r="AA553" s="303">
        <f t="shared" si="396"/>
        <v>0</v>
      </c>
      <c r="AB553" s="303">
        <f t="shared" si="396"/>
        <v>0</v>
      </c>
      <c r="AC553" s="303">
        <f t="shared" si="396"/>
        <v>12000</v>
      </c>
      <c r="AD553" s="303">
        <f t="shared" si="396"/>
        <v>7000</v>
      </c>
      <c r="AE553" s="303">
        <f t="shared" si="396"/>
        <v>5000</v>
      </c>
      <c r="AF553" s="303">
        <f t="shared" si="396"/>
        <v>0</v>
      </c>
      <c r="AG553" s="303">
        <f t="shared" si="396"/>
        <v>0</v>
      </c>
      <c r="AH553" s="303">
        <f t="shared" si="396"/>
        <v>0</v>
      </c>
      <c r="AI553" s="303">
        <f t="shared" si="396"/>
        <v>3000</v>
      </c>
      <c r="AJ553" s="303">
        <f t="shared" si="396"/>
        <v>0</v>
      </c>
      <c r="AK553" s="303">
        <f t="shared" si="396"/>
        <v>3000</v>
      </c>
      <c r="AL553" s="303">
        <f t="shared" si="396"/>
        <v>0</v>
      </c>
      <c r="AM553" s="303">
        <f t="shared" si="396"/>
        <v>0</v>
      </c>
      <c r="AN553" s="303">
        <f t="shared" si="396"/>
        <v>0</v>
      </c>
      <c r="AO553" s="303">
        <f t="shared" si="396"/>
        <v>0</v>
      </c>
      <c r="AP553" s="303">
        <f t="shared" si="396"/>
        <v>0</v>
      </c>
      <c r="AQ553" s="303">
        <f t="shared" si="396"/>
        <v>0</v>
      </c>
      <c r="AR553" s="303">
        <f t="shared" si="396"/>
        <v>0</v>
      </c>
      <c r="AS553" s="303">
        <f t="shared" si="396"/>
        <v>0</v>
      </c>
      <c r="AT553" s="303">
        <f t="shared" si="396"/>
        <v>0</v>
      </c>
      <c r="AU553" s="372"/>
      <c r="AV553" s="322"/>
      <c r="AW553" s="374"/>
      <c r="AX553" s="374"/>
      <c r="AY553" s="374"/>
      <c r="AZ553" s="313"/>
      <c r="BA553" s="313"/>
      <c r="BB553" s="375"/>
      <c r="BC553" s="375"/>
    </row>
    <row r="554" spans="1:55" s="278" customFormat="1" ht="34.5" customHeight="1" x14ac:dyDescent="0.25">
      <c r="A554" s="354" t="s">
        <v>94</v>
      </c>
      <c r="B554" s="347" t="s">
        <v>56</v>
      </c>
      <c r="C554" s="316"/>
      <c r="D554" s="303">
        <f>D555+D561</f>
        <v>105500</v>
      </c>
      <c r="E554" s="303">
        <f>E555+E561</f>
        <v>105500</v>
      </c>
      <c r="F554" s="347"/>
      <c r="G554" s="347"/>
      <c r="H554" s="316">
        <f t="shared" ref="H554:H568" si="397">K554+N554</f>
        <v>105500</v>
      </c>
      <c r="I554" s="317">
        <f t="shared" si="387"/>
        <v>105500</v>
      </c>
      <c r="J554" s="303">
        <f t="shared" si="388"/>
        <v>0</v>
      </c>
      <c r="K554" s="303">
        <f t="shared" ref="K554:M554" si="398">K555+K561</f>
        <v>92500</v>
      </c>
      <c r="L554" s="303">
        <f t="shared" si="398"/>
        <v>92500</v>
      </c>
      <c r="M554" s="303">
        <f t="shared" si="398"/>
        <v>0</v>
      </c>
      <c r="N554" s="303">
        <f>N555+N561</f>
        <v>13000</v>
      </c>
      <c r="O554" s="303">
        <f t="shared" ref="O554:AU554" si="399">O555+O561</f>
        <v>13000</v>
      </c>
      <c r="P554" s="303">
        <f t="shared" si="399"/>
        <v>0</v>
      </c>
      <c r="Q554" s="303">
        <f t="shared" si="399"/>
        <v>57502</v>
      </c>
      <c r="R554" s="303">
        <f t="shared" si="399"/>
        <v>57502</v>
      </c>
      <c r="S554" s="303">
        <f t="shared" si="399"/>
        <v>0</v>
      </c>
      <c r="T554" s="303">
        <f t="shared" si="399"/>
        <v>0</v>
      </c>
      <c r="U554" s="303">
        <f t="shared" si="399"/>
        <v>0</v>
      </c>
      <c r="V554" s="303">
        <f t="shared" si="399"/>
        <v>0</v>
      </c>
      <c r="W554" s="303">
        <f t="shared" si="399"/>
        <v>32998</v>
      </c>
      <c r="X554" s="303">
        <f t="shared" si="399"/>
        <v>27998</v>
      </c>
      <c r="Y554" s="303">
        <f t="shared" si="399"/>
        <v>5000</v>
      </c>
      <c r="Z554" s="303">
        <f t="shared" si="399"/>
        <v>0</v>
      </c>
      <c r="AA554" s="303">
        <f t="shared" si="399"/>
        <v>0</v>
      </c>
      <c r="AB554" s="303">
        <f t="shared" si="399"/>
        <v>0</v>
      </c>
      <c r="AC554" s="303">
        <f t="shared" si="399"/>
        <v>12000</v>
      </c>
      <c r="AD554" s="303">
        <f t="shared" si="399"/>
        <v>7000</v>
      </c>
      <c r="AE554" s="303">
        <f t="shared" si="399"/>
        <v>5000</v>
      </c>
      <c r="AF554" s="303">
        <f t="shared" si="399"/>
        <v>0</v>
      </c>
      <c r="AG554" s="303">
        <f t="shared" si="399"/>
        <v>0</v>
      </c>
      <c r="AH554" s="303">
        <f t="shared" si="399"/>
        <v>0</v>
      </c>
      <c r="AI554" s="303">
        <f t="shared" si="399"/>
        <v>3000</v>
      </c>
      <c r="AJ554" s="303">
        <f t="shared" si="399"/>
        <v>0</v>
      </c>
      <c r="AK554" s="303">
        <f t="shared" si="399"/>
        <v>3000</v>
      </c>
      <c r="AL554" s="303">
        <f t="shared" si="399"/>
        <v>0</v>
      </c>
      <c r="AM554" s="303">
        <f t="shared" si="399"/>
        <v>0</v>
      </c>
      <c r="AN554" s="303">
        <f t="shared" si="399"/>
        <v>0</v>
      </c>
      <c r="AO554" s="303">
        <f t="shared" si="399"/>
        <v>0</v>
      </c>
      <c r="AP554" s="303">
        <f t="shared" si="399"/>
        <v>0</v>
      </c>
      <c r="AQ554" s="303">
        <f t="shared" si="399"/>
        <v>0</v>
      </c>
      <c r="AR554" s="303">
        <f t="shared" si="399"/>
        <v>0</v>
      </c>
      <c r="AS554" s="303">
        <f t="shared" si="399"/>
        <v>0</v>
      </c>
      <c r="AT554" s="303">
        <f t="shared" si="399"/>
        <v>0</v>
      </c>
      <c r="AU554" s="303">
        <f t="shared" si="399"/>
        <v>0</v>
      </c>
      <c r="AV554" s="322"/>
      <c r="AW554" s="372"/>
      <c r="AX554" s="372"/>
      <c r="AY554" s="372"/>
      <c r="AZ554" s="313"/>
      <c r="BA554" s="313"/>
      <c r="BB554" s="322"/>
      <c r="BC554" s="322"/>
    </row>
    <row r="555" spans="1:55" s="278" customFormat="1" ht="51" customHeight="1" x14ac:dyDescent="0.25">
      <c r="A555" s="354" t="s">
        <v>79</v>
      </c>
      <c r="B555" s="347" t="s">
        <v>863</v>
      </c>
      <c r="C555" s="316"/>
      <c r="D555" s="303">
        <f>D556+D559</f>
        <v>50000</v>
      </c>
      <c r="E555" s="303">
        <f>E556+E559</f>
        <v>50000</v>
      </c>
      <c r="F555" s="347"/>
      <c r="G555" s="347"/>
      <c r="H555" s="316">
        <f t="shared" si="397"/>
        <v>50000</v>
      </c>
      <c r="I555" s="317">
        <f t="shared" si="387"/>
        <v>50000</v>
      </c>
      <c r="J555" s="303">
        <f t="shared" si="388"/>
        <v>0</v>
      </c>
      <c r="K555" s="303">
        <f t="shared" ref="K555:M555" si="400">K556+K559</f>
        <v>50000</v>
      </c>
      <c r="L555" s="303">
        <f t="shared" si="400"/>
        <v>50000</v>
      </c>
      <c r="M555" s="303">
        <f t="shared" si="400"/>
        <v>0</v>
      </c>
      <c r="N555" s="303">
        <f>N556+N559</f>
        <v>0</v>
      </c>
      <c r="O555" s="303">
        <f t="shared" ref="O555:AN555" si="401">O556+O559</f>
        <v>0</v>
      </c>
      <c r="P555" s="303">
        <f t="shared" si="401"/>
        <v>0</v>
      </c>
      <c r="Q555" s="303">
        <f t="shared" si="401"/>
        <v>33752</v>
      </c>
      <c r="R555" s="303">
        <f t="shared" si="401"/>
        <v>33752</v>
      </c>
      <c r="S555" s="303">
        <f t="shared" si="401"/>
        <v>0</v>
      </c>
      <c r="T555" s="303">
        <f t="shared" si="401"/>
        <v>0</v>
      </c>
      <c r="U555" s="303">
        <f t="shared" si="401"/>
        <v>0</v>
      </c>
      <c r="V555" s="303">
        <f t="shared" si="401"/>
        <v>0</v>
      </c>
      <c r="W555" s="303">
        <f t="shared" si="401"/>
        <v>16248.000000000002</v>
      </c>
      <c r="X555" s="303">
        <f t="shared" si="401"/>
        <v>16248.000000000002</v>
      </c>
      <c r="Y555" s="303">
        <f t="shared" si="401"/>
        <v>0</v>
      </c>
      <c r="Z555" s="303">
        <f t="shared" si="401"/>
        <v>0</v>
      </c>
      <c r="AA555" s="303">
        <f t="shared" si="401"/>
        <v>0</v>
      </c>
      <c r="AB555" s="303">
        <f t="shared" si="401"/>
        <v>0</v>
      </c>
      <c r="AC555" s="303">
        <f t="shared" si="401"/>
        <v>0</v>
      </c>
      <c r="AD555" s="303">
        <f t="shared" si="401"/>
        <v>0</v>
      </c>
      <c r="AE555" s="303">
        <f t="shared" si="401"/>
        <v>0</v>
      </c>
      <c r="AF555" s="303">
        <f t="shared" si="401"/>
        <v>0</v>
      </c>
      <c r="AG555" s="303">
        <f t="shared" si="401"/>
        <v>0</v>
      </c>
      <c r="AH555" s="303">
        <f t="shared" si="401"/>
        <v>0</v>
      </c>
      <c r="AI555" s="303">
        <f t="shared" si="401"/>
        <v>0</v>
      </c>
      <c r="AJ555" s="303">
        <f t="shared" si="401"/>
        <v>0</v>
      </c>
      <c r="AK555" s="303">
        <f t="shared" si="401"/>
        <v>0</v>
      </c>
      <c r="AL555" s="303">
        <f t="shared" si="401"/>
        <v>0</v>
      </c>
      <c r="AM555" s="303">
        <f t="shared" si="401"/>
        <v>0</v>
      </c>
      <c r="AN555" s="303">
        <f t="shared" si="401"/>
        <v>0</v>
      </c>
      <c r="AO555" s="303"/>
      <c r="AP555" s="303"/>
      <c r="AQ555" s="303"/>
      <c r="AR555" s="303"/>
      <c r="AS555" s="303"/>
      <c r="AT555" s="303"/>
      <c r="AU555" s="303"/>
      <c r="AV555" s="322"/>
      <c r="AW555" s="372"/>
      <c r="AX555" s="372"/>
      <c r="AY555" s="372"/>
      <c r="AZ555" s="313"/>
      <c r="BA555" s="313"/>
      <c r="BB555" s="322"/>
      <c r="BC555" s="322"/>
    </row>
    <row r="556" spans="1:55" s="274" customFormat="1" ht="34.5" customHeight="1" x14ac:dyDescent="0.25">
      <c r="A556" s="354" t="s">
        <v>151</v>
      </c>
      <c r="B556" s="347" t="s">
        <v>857</v>
      </c>
      <c r="C556" s="347"/>
      <c r="D556" s="303">
        <f>SUM(D557:D558)</f>
        <v>29000</v>
      </c>
      <c r="E556" s="303">
        <f>SUM(E557:E558)</f>
        <v>29000</v>
      </c>
      <c r="F556" s="347"/>
      <c r="G556" s="347"/>
      <c r="H556" s="316">
        <f t="shared" si="397"/>
        <v>29000</v>
      </c>
      <c r="I556" s="317">
        <f t="shared" si="387"/>
        <v>29000</v>
      </c>
      <c r="J556" s="303">
        <f t="shared" si="388"/>
        <v>0</v>
      </c>
      <c r="K556" s="303">
        <f t="shared" ref="K556:M556" si="402">SUM(K557:K558)</f>
        <v>29000</v>
      </c>
      <c r="L556" s="303">
        <f t="shared" si="402"/>
        <v>29000</v>
      </c>
      <c r="M556" s="303">
        <f t="shared" si="402"/>
        <v>0</v>
      </c>
      <c r="N556" s="303">
        <f>SUM(N557:N558)</f>
        <v>0</v>
      </c>
      <c r="O556" s="303">
        <f t="shared" ref="O556:AN556" si="403">SUM(O557:O558)</f>
        <v>0</v>
      </c>
      <c r="P556" s="303">
        <f t="shared" si="403"/>
        <v>0</v>
      </c>
      <c r="Q556" s="303">
        <f t="shared" si="403"/>
        <v>19052</v>
      </c>
      <c r="R556" s="303">
        <f t="shared" si="403"/>
        <v>19052</v>
      </c>
      <c r="S556" s="303">
        <f t="shared" si="403"/>
        <v>0</v>
      </c>
      <c r="T556" s="303">
        <f t="shared" si="403"/>
        <v>0</v>
      </c>
      <c r="U556" s="303">
        <f t="shared" si="403"/>
        <v>0</v>
      </c>
      <c r="V556" s="303">
        <f t="shared" si="403"/>
        <v>0</v>
      </c>
      <c r="W556" s="303">
        <f t="shared" si="403"/>
        <v>9948</v>
      </c>
      <c r="X556" s="303">
        <f t="shared" si="403"/>
        <v>9948</v>
      </c>
      <c r="Y556" s="303">
        <f t="shared" si="403"/>
        <v>0</v>
      </c>
      <c r="Z556" s="303">
        <f t="shared" si="403"/>
        <v>0</v>
      </c>
      <c r="AA556" s="303">
        <f t="shared" si="403"/>
        <v>0</v>
      </c>
      <c r="AB556" s="303">
        <f t="shared" si="403"/>
        <v>0</v>
      </c>
      <c r="AC556" s="303">
        <f t="shared" si="403"/>
        <v>0</v>
      </c>
      <c r="AD556" s="303">
        <f t="shared" si="403"/>
        <v>0</v>
      </c>
      <c r="AE556" s="303">
        <f t="shared" si="403"/>
        <v>0</v>
      </c>
      <c r="AF556" s="303">
        <f t="shared" si="403"/>
        <v>0</v>
      </c>
      <c r="AG556" s="303">
        <f t="shared" si="403"/>
        <v>0</v>
      </c>
      <c r="AH556" s="303">
        <f t="shared" si="403"/>
        <v>0</v>
      </c>
      <c r="AI556" s="303">
        <f t="shared" si="403"/>
        <v>0</v>
      </c>
      <c r="AJ556" s="303">
        <f t="shared" si="403"/>
        <v>0</v>
      </c>
      <c r="AK556" s="303">
        <f t="shared" si="403"/>
        <v>0</v>
      </c>
      <c r="AL556" s="303">
        <f t="shared" si="403"/>
        <v>0</v>
      </c>
      <c r="AM556" s="303">
        <f t="shared" si="403"/>
        <v>0</v>
      </c>
      <c r="AN556" s="303">
        <f t="shared" si="403"/>
        <v>0</v>
      </c>
      <c r="AO556" s="303">
        <f t="shared" ref="AO556:AT556" si="404">SUM(AO557:AO560)</f>
        <v>0</v>
      </c>
      <c r="AP556" s="303">
        <f t="shared" si="404"/>
        <v>0</v>
      </c>
      <c r="AQ556" s="303">
        <f t="shared" si="404"/>
        <v>0</v>
      </c>
      <c r="AR556" s="303">
        <f t="shared" si="404"/>
        <v>0</v>
      </c>
      <c r="AS556" s="303">
        <f t="shared" si="404"/>
        <v>0</v>
      </c>
      <c r="AT556" s="303">
        <f t="shared" si="404"/>
        <v>0</v>
      </c>
      <c r="AU556" s="303"/>
      <c r="AV556" s="322"/>
      <c r="AW556" s="307"/>
      <c r="AX556" s="307"/>
      <c r="AY556" s="307"/>
      <c r="AZ556" s="313"/>
      <c r="BA556" s="313"/>
      <c r="BB556" s="308"/>
      <c r="BC556" s="308"/>
    </row>
    <row r="557" spans="1:55" s="290" customFormat="1" ht="45.75" customHeight="1" x14ac:dyDescent="0.25">
      <c r="A557" s="299">
        <v>1</v>
      </c>
      <c r="B557" s="308" t="s">
        <v>232</v>
      </c>
      <c r="C557" s="308" t="s">
        <v>909</v>
      </c>
      <c r="D557" s="301">
        <v>14500</v>
      </c>
      <c r="E557" s="301">
        <v>14500</v>
      </c>
      <c r="F557" s="308"/>
      <c r="G557" s="308"/>
      <c r="H557" s="301">
        <f>K557+N557</f>
        <v>14500</v>
      </c>
      <c r="I557" s="302">
        <f t="shared" si="387"/>
        <v>14500</v>
      </c>
      <c r="J557" s="303">
        <f t="shared" si="388"/>
        <v>0</v>
      </c>
      <c r="K557" s="321">
        <f>L557+M557</f>
        <v>14500</v>
      </c>
      <c r="L557" s="321">
        <v>14500</v>
      </c>
      <c r="M557" s="308"/>
      <c r="N557" s="321"/>
      <c r="O557" s="321"/>
      <c r="P557" s="304"/>
      <c r="Q557" s="321">
        <f>70%*I557-1248</f>
        <v>8902</v>
      </c>
      <c r="R557" s="321">
        <f>Q557</f>
        <v>8902</v>
      </c>
      <c r="S557" s="321"/>
      <c r="T557" s="304"/>
      <c r="U557" s="304"/>
      <c r="V557" s="304"/>
      <c r="W557" s="304">
        <f>I557-Q557</f>
        <v>5598</v>
      </c>
      <c r="X557" s="304">
        <f>W557</f>
        <v>5598</v>
      </c>
      <c r="Y557" s="304"/>
      <c r="Z557" s="304"/>
      <c r="AA557" s="304"/>
      <c r="AB557" s="304"/>
      <c r="AC557" s="305"/>
      <c r="AD557" s="305"/>
      <c r="AE557" s="305"/>
      <c r="AF557" s="304"/>
      <c r="AG557" s="304"/>
      <c r="AH557" s="304"/>
      <c r="AI557" s="306">
        <f>I557-Q557-W557-AC557</f>
        <v>0</v>
      </c>
      <c r="AJ557" s="306"/>
      <c r="AK557" s="306"/>
      <c r="AL557" s="304"/>
      <c r="AM557" s="304"/>
      <c r="AN557" s="304"/>
      <c r="AO557" s="304"/>
      <c r="AP557" s="304"/>
      <c r="AQ557" s="304"/>
      <c r="AR557" s="304"/>
      <c r="AS557" s="304"/>
      <c r="AT557" s="304"/>
      <c r="AU557" s="461"/>
      <c r="AV557" s="322"/>
      <c r="AW557" s="442"/>
      <c r="AX557" s="442"/>
      <c r="AY557" s="307"/>
      <c r="AZ557" s="313"/>
      <c r="BA557" s="313"/>
      <c r="BB557" s="308"/>
      <c r="BC557" s="308"/>
    </row>
    <row r="558" spans="1:55" s="290" customFormat="1" ht="59.25" customHeight="1" x14ac:dyDescent="0.25">
      <c r="A558" s="299">
        <v>2</v>
      </c>
      <c r="B558" s="308" t="s">
        <v>236</v>
      </c>
      <c r="C558" s="308" t="s">
        <v>944</v>
      </c>
      <c r="D558" s="301">
        <v>14500</v>
      </c>
      <c r="E558" s="301">
        <v>14500</v>
      </c>
      <c r="F558" s="308"/>
      <c r="G558" s="308"/>
      <c r="H558" s="301">
        <f>K558+N558</f>
        <v>14500</v>
      </c>
      <c r="I558" s="302">
        <f>L558+O558</f>
        <v>14500</v>
      </c>
      <c r="J558" s="303">
        <f t="shared" si="388"/>
        <v>0</v>
      </c>
      <c r="K558" s="308">
        <f>L558+M558</f>
        <v>14500</v>
      </c>
      <c r="L558" s="308">
        <v>14500</v>
      </c>
      <c r="M558" s="308"/>
      <c r="N558" s="346">
        <f>O558+P558</f>
        <v>0</v>
      </c>
      <c r="O558" s="321"/>
      <c r="P558" s="304"/>
      <c r="Q558" s="321">
        <f>70%*I558</f>
        <v>10150</v>
      </c>
      <c r="R558" s="321">
        <f>Q558</f>
        <v>10150</v>
      </c>
      <c r="S558" s="321"/>
      <c r="T558" s="304"/>
      <c r="U558" s="304"/>
      <c r="V558" s="304"/>
      <c r="W558" s="304">
        <f>I558-Q558</f>
        <v>4350</v>
      </c>
      <c r="X558" s="304">
        <f>W558</f>
        <v>4350</v>
      </c>
      <c r="Y558" s="304"/>
      <c r="Z558" s="304"/>
      <c r="AA558" s="304"/>
      <c r="AB558" s="304"/>
      <c r="AC558" s="305"/>
      <c r="AD558" s="305"/>
      <c r="AE558" s="305"/>
      <c r="AF558" s="304"/>
      <c r="AG558" s="304"/>
      <c r="AH558" s="304"/>
      <c r="AI558" s="306">
        <f>I558-Q558-W558-AC558</f>
        <v>0</v>
      </c>
      <c r="AJ558" s="306"/>
      <c r="AK558" s="306"/>
      <c r="AL558" s="304"/>
      <c r="AM558" s="304"/>
      <c r="AN558" s="304"/>
      <c r="AO558" s="304"/>
      <c r="AP558" s="304"/>
      <c r="AQ558" s="304"/>
      <c r="AR558" s="304"/>
      <c r="AS558" s="304"/>
      <c r="AT558" s="304"/>
      <c r="AU558" s="461"/>
      <c r="AV558" s="322"/>
      <c r="AW558" s="442"/>
      <c r="AX558" s="442"/>
      <c r="AY558" s="307"/>
      <c r="AZ558" s="313"/>
      <c r="BA558" s="313"/>
      <c r="BB558" s="308"/>
      <c r="BC558" s="308"/>
    </row>
    <row r="559" spans="1:55" s="278" customFormat="1" ht="18.75" customHeight="1" x14ac:dyDescent="0.25">
      <c r="A559" s="376" t="s">
        <v>151</v>
      </c>
      <c r="B559" s="322" t="s">
        <v>853</v>
      </c>
      <c r="C559" s="322"/>
      <c r="D559" s="405">
        <f t="shared" ref="D559:E559" si="405">D560</f>
        <v>21000</v>
      </c>
      <c r="E559" s="405">
        <f t="shared" si="405"/>
        <v>21000</v>
      </c>
      <c r="F559" s="322"/>
      <c r="G559" s="322"/>
      <c r="H559" s="316">
        <f t="shared" si="397"/>
        <v>21000</v>
      </c>
      <c r="I559" s="317">
        <f t="shared" si="387"/>
        <v>21000</v>
      </c>
      <c r="J559" s="303">
        <f t="shared" si="388"/>
        <v>0</v>
      </c>
      <c r="K559" s="405">
        <f t="shared" ref="K559:M559" si="406">K560</f>
        <v>21000</v>
      </c>
      <c r="L559" s="405">
        <f t="shared" si="406"/>
        <v>21000</v>
      </c>
      <c r="M559" s="405">
        <f t="shared" si="406"/>
        <v>0</v>
      </c>
      <c r="N559" s="405">
        <f>N560</f>
        <v>0</v>
      </c>
      <c r="O559" s="405">
        <f t="shared" ref="O559:AT559" si="407">O560</f>
        <v>0</v>
      </c>
      <c r="P559" s="405">
        <f t="shared" si="407"/>
        <v>0</v>
      </c>
      <c r="Q559" s="405">
        <f t="shared" si="407"/>
        <v>14699.999999999998</v>
      </c>
      <c r="R559" s="405">
        <f t="shared" si="407"/>
        <v>14699.999999999998</v>
      </c>
      <c r="S559" s="405">
        <f t="shared" si="407"/>
        <v>0</v>
      </c>
      <c r="T559" s="405">
        <f t="shared" si="407"/>
        <v>0</v>
      </c>
      <c r="U559" s="405">
        <f t="shared" si="407"/>
        <v>0</v>
      </c>
      <c r="V559" s="405">
        <f t="shared" si="407"/>
        <v>0</v>
      </c>
      <c r="W559" s="405">
        <f t="shared" si="407"/>
        <v>6300.0000000000018</v>
      </c>
      <c r="X559" s="405">
        <f t="shared" si="407"/>
        <v>6300.0000000000018</v>
      </c>
      <c r="Y559" s="405">
        <f t="shared" si="407"/>
        <v>0</v>
      </c>
      <c r="Z559" s="405">
        <f t="shared" si="407"/>
        <v>0</v>
      </c>
      <c r="AA559" s="405">
        <f t="shared" si="407"/>
        <v>0</v>
      </c>
      <c r="AB559" s="405">
        <f t="shared" si="407"/>
        <v>0</v>
      </c>
      <c r="AC559" s="405">
        <f t="shared" si="407"/>
        <v>0</v>
      </c>
      <c r="AD559" s="405">
        <f t="shared" si="407"/>
        <v>0</v>
      </c>
      <c r="AE559" s="405">
        <f t="shared" si="407"/>
        <v>0</v>
      </c>
      <c r="AF559" s="405">
        <f t="shared" si="407"/>
        <v>0</v>
      </c>
      <c r="AG559" s="405">
        <f t="shared" si="407"/>
        <v>0</v>
      </c>
      <c r="AH559" s="405">
        <f t="shared" si="407"/>
        <v>0</v>
      </c>
      <c r="AI559" s="405">
        <f t="shared" si="407"/>
        <v>0</v>
      </c>
      <c r="AJ559" s="405">
        <f t="shared" si="407"/>
        <v>0</v>
      </c>
      <c r="AK559" s="405">
        <f t="shared" si="407"/>
        <v>0</v>
      </c>
      <c r="AL559" s="405">
        <f t="shared" si="407"/>
        <v>0</v>
      </c>
      <c r="AM559" s="405">
        <f t="shared" si="407"/>
        <v>0</v>
      </c>
      <c r="AN559" s="405">
        <f t="shared" si="407"/>
        <v>0</v>
      </c>
      <c r="AO559" s="405">
        <f t="shared" si="407"/>
        <v>0</v>
      </c>
      <c r="AP559" s="405">
        <f t="shared" si="407"/>
        <v>0</v>
      </c>
      <c r="AQ559" s="405">
        <f t="shared" si="407"/>
        <v>0</v>
      </c>
      <c r="AR559" s="405">
        <f t="shared" si="407"/>
        <v>0</v>
      </c>
      <c r="AS559" s="405">
        <f t="shared" si="407"/>
        <v>0</v>
      </c>
      <c r="AT559" s="405">
        <f t="shared" si="407"/>
        <v>0</v>
      </c>
      <c r="AU559" s="383"/>
      <c r="AV559" s="322"/>
      <c r="AW559" s="383"/>
      <c r="AX559" s="383"/>
      <c r="AY559" s="372"/>
      <c r="AZ559" s="313"/>
      <c r="BA559" s="313"/>
      <c r="BB559" s="322"/>
      <c r="BC559" s="322"/>
    </row>
    <row r="560" spans="1:55" s="290" customFormat="1" ht="49.5" customHeight="1" x14ac:dyDescent="0.25">
      <c r="A560" s="299">
        <v>1</v>
      </c>
      <c r="B560" s="308" t="s">
        <v>237</v>
      </c>
      <c r="C560" s="308" t="s">
        <v>910</v>
      </c>
      <c r="D560" s="301">
        <v>21000</v>
      </c>
      <c r="E560" s="301">
        <v>21000</v>
      </c>
      <c r="F560" s="308"/>
      <c r="G560" s="308"/>
      <c r="H560" s="301">
        <f t="shared" si="397"/>
        <v>21000</v>
      </c>
      <c r="I560" s="302">
        <f t="shared" si="387"/>
        <v>21000</v>
      </c>
      <c r="J560" s="303">
        <f t="shared" ref="J560:J568" si="408">M560+P560</f>
        <v>0</v>
      </c>
      <c r="K560" s="321">
        <f>L560+M560</f>
        <v>21000</v>
      </c>
      <c r="L560" s="321">
        <v>21000</v>
      </c>
      <c r="M560" s="308"/>
      <c r="N560" s="321"/>
      <c r="O560" s="321"/>
      <c r="P560" s="304"/>
      <c r="Q560" s="321">
        <f>70%*I560</f>
        <v>14699.999999999998</v>
      </c>
      <c r="R560" s="321">
        <f>Q560</f>
        <v>14699.999999999998</v>
      </c>
      <c r="S560" s="321"/>
      <c r="T560" s="304"/>
      <c r="U560" s="304"/>
      <c r="V560" s="304"/>
      <c r="W560" s="304">
        <f>I560-Q560</f>
        <v>6300.0000000000018</v>
      </c>
      <c r="X560" s="304">
        <f>W560</f>
        <v>6300.0000000000018</v>
      </c>
      <c r="Y560" s="304"/>
      <c r="Z560" s="304"/>
      <c r="AA560" s="304"/>
      <c r="AB560" s="304"/>
      <c r="AC560" s="305"/>
      <c r="AD560" s="305"/>
      <c r="AE560" s="305"/>
      <c r="AF560" s="304"/>
      <c r="AG560" s="304"/>
      <c r="AH560" s="304"/>
      <c r="AI560" s="306">
        <f>I560-Q560-W560-AC560</f>
        <v>0</v>
      </c>
      <c r="AJ560" s="306"/>
      <c r="AK560" s="306"/>
      <c r="AL560" s="304"/>
      <c r="AM560" s="304"/>
      <c r="AN560" s="304"/>
      <c r="AO560" s="304"/>
      <c r="AP560" s="304"/>
      <c r="AQ560" s="304"/>
      <c r="AR560" s="304"/>
      <c r="AS560" s="304"/>
      <c r="AT560" s="304"/>
      <c r="AU560" s="461"/>
      <c r="AV560" s="322"/>
      <c r="AW560" s="442"/>
      <c r="AX560" s="442"/>
      <c r="AY560" s="307"/>
      <c r="AZ560" s="313"/>
      <c r="BA560" s="313"/>
      <c r="BB560" s="308"/>
      <c r="BC560" s="308"/>
    </row>
    <row r="561" spans="1:55" s="278" customFormat="1" ht="22.5" customHeight="1" x14ac:dyDescent="0.25">
      <c r="A561" s="376" t="s">
        <v>93</v>
      </c>
      <c r="B561" s="322" t="s">
        <v>821</v>
      </c>
      <c r="C561" s="322"/>
      <c r="D561" s="405">
        <f>SUM(D562:D564)</f>
        <v>55500</v>
      </c>
      <c r="E561" s="405">
        <f t="shared" ref="E561" si="409">SUM(E562:E564)</f>
        <v>55500</v>
      </c>
      <c r="F561" s="322"/>
      <c r="G561" s="322"/>
      <c r="H561" s="316">
        <f t="shared" si="397"/>
        <v>55500</v>
      </c>
      <c r="I561" s="317">
        <f t="shared" ref="I561:I568" si="410">L561+O561</f>
        <v>55500</v>
      </c>
      <c r="J561" s="303">
        <f t="shared" si="408"/>
        <v>0</v>
      </c>
      <c r="K561" s="405">
        <f t="shared" ref="K561:M561" si="411">SUM(K562:K564)</f>
        <v>42500</v>
      </c>
      <c r="L561" s="405">
        <f t="shared" si="411"/>
        <v>42500</v>
      </c>
      <c r="M561" s="405">
        <f t="shared" si="411"/>
        <v>0</v>
      </c>
      <c r="N561" s="405">
        <f>SUM(N562:N564)</f>
        <v>13000</v>
      </c>
      <c r="O561" s="405">
        <f t="shared" ref="O561:P561" si="412">SUM(O562:O564)</f>
        <v>13000</v>
      </c>
      <c r="P561" s="405">
        <f t="shared" si="412"/>
        <v>0</v>
      </c>
      <c r="Q561" s="405">
        <f>SUM(Q562:Q564)</f>
        <v>23750</v>
      </c>
      <c r="R561" s="405">
        <f t="shared" ref="R561:AN561" si="413">SUM(R562:R564)</f>
        <v>23750</v>
      </c>
      <c r="S561" s="405">
        <f t="shared" si="413"/>
        <v>0</v>
      </c>
      <c r="T561" s="405">
        <f t="shared" si="413"/>
        <v>0</v>
      </c>
      <c r="U561" s="405">
        <f t="shared" si="413"/>
        <v>0</v>
      </c>
      <c r="V561" s="405">
        <f t="shared" si="413"/>
        <v>0</v>
      </c>
      <c r="W561" s="405">
        <f t="shared" si="413"/>
        <v>16750</v>
      </c>
      <c r="X561" s="405">
        <f t="shared" si="413"/>
        <v>11750</v>
      </c>
      <c r="Y561" s="405">
        <f t="shared" si="413"/>
        <v>5000</v>
      </c>
      <c r="Z561" s="405">
        <f t="shared" si="413"/>
        <v>0</v>
      </c>
      <c r="AA561" s="405">
        <f t="shared" si="413"/>
        <v>0</v>
      </c>
      <c r="AB561" s="405">
        <f t="shared" si="413"/>
        <v>0</v>
      </c>
      <c r="AC561" s="405">
        <f t="shared" si="413"/>
        <v>12000</v>
      </c>
      <c r="AD561" s="405">
        <f t="shared" si="413"/>
        <v>7000</v>
      </c>
      <c r="AE561" s="405">
        <f t="shared" si="413"/>
        <v>5000</v>
      </c>
      <c r="AF561" s="405">
        <f t="shared" si="413"/>
        <v>0</v>
      </c>
      <c r="AG561" s="405">
        <f t="shared" si="413"/>
        <v>0</v>
      </c>
      <c r="AH561" s="405">
        <f t="shared" si="413"/>
        <v>0</v>
      </c>
      <c r="AI561" s="405">
        <f t="shared" si="413"/>
        <v>3000</v>
      </c>
      <c r="AJ561" s="405">
        <f t="shared" si="413"/>
        <v>0</v>
      </c>
      <c r="AK561" s="405">
        <f t="shared" si="413"/>
        <v>3000</v>
      </c>
      <c r="AL561" s="405">
        <f t="shared" si="413"/>
        <v>0</v>
      </c>
      <c r="AM561" s="405">
        <f t="shared" si="413"/>
        <v>0</v>
      </c>
      <c r="AN561" s="405">
        <f t="shared" si="413"/>
        <v>0</v>
      </c>
      <c r="AO561" s="405">
        <f t="shared" ref="AO561:AT561" si="414">SUM(AO562:AO564)</f>
        <v>0</v>
      </c>
      <c r="AP561" s="405">
        <f t="shared" si="414"/>
        <v>0</v>
      </c>
      <c r="AQ561" s="405">
        <f t="shared" si="414"/>
        <v>0</v>
      </c>
      <c r="AR561" s="405">
        <f t="shared" si="414"/>
        <v>0</v>
      </c>
      <c r="AS561" s="405">
        <f t="shared" si="414"/>
        <v>0</v>
      </c>
      <c r="AT561" s="405">
        <f t="shared" si="414"/>
        <v>0</v>
      </c>
      <c r="AU561" s="383"/>
      <c r="AV561" s="322"/>
      <c r="AW561" s="383"/>
      <c r="AX561" s="383"/>
      <c r="AY561" s="372"/>
      <c r="AZ561" s="313"/>
      <c r="BA561" s="313"/>
      <c r="BB561" s="322"/>
      <c r="BC561" s="322"/>
    </row>
    <row r="562" spans="1:55" s="290" customFormat="1" ht="54" customHeight="1" x14ac:dyDescent="0.25">
      <c r="A562" s="299">
        <v>1</v>
      </c>
      <c r="B562" s="308" t="s">
        <v>233</v>
      </c>
      <c r="C562" s="308" t="s">
        <v>911</v>
      </c>
      <c r="D562" s="301">
        <v>12500</v>
      </c>
      <c r="E562" s="301">
        <v>12500</v>
      </c>
      <c r="F562" s="308"/>
      <c r="G562" s="308"/>
      <c r="H562" s="301">
        <f t="shared" si="397"/>
        <v>12500</v>
      </c>
      <c r="I562" s="302">
        <f t="shared" si="410"/>
        <v>12500</v>
      </c>
      <c r="J562" s="303">
        <f t="shared" si="408"/>
        <v>0</v>
      </c>
      <c r="K562" s="321">
        <f>L562+M562</f>
        <v>12500</v>
      </c>
      <c r="L562" s="321">
        <v>12500</v>
      </c>
      <c r="M562" s="308"/>
      <c r="N562" s="321"/>
      <c r="O562" s="321"/>
      <c r="P562" s="304"/>
      <c r="Q562" s="321">
        <f>70%*I562</f>
        <v>8750</v>
      </c>
      <c r="R562" s="321">
        <f>Q562</f>
        <v>8750</v>
      </c>
      <c r="S562" s="321"/>
      <c r="T562" s="304"/>
      <c r="U562" s="304"/>
      <c r="V562" s="304"/>
      <c r="W562" s="304">
        <f>I562-Q562</f>
        <v>3750</v>
      </c>
      <c r="X562" s="304">
        <f>W562</f>
        <v>3750</v>
      </c>
      <c r="Y562" s="304"/>
      <c r="Z562" s="304"/>
      <c r="AA562" s="304"/>
      <c r="AB562" s="304"/>
      <c r="AC562" s="305">
        <f>I562-Q562-W562</f>
        <v>0</v>
      </c>
      <c r="AD562" s="305"/>
      <c r="AE562" s="305"/>
      <c r="AF562" s="304"/>
      <c r="AG562" s="304"/>
      <c r="AH562" s="304"/>
      <c r="AI562" s="306">
        <f>I562-Q562-W562-AC562</f>
        <v>0</v>
      </c>
      <c r="AJ562" s="306"/>
      <c r="AK562" s="306"/>
      <c r="AL562" s="304"/>
      <c r="AM562" s="304"/>
      <c r="AN562" s="304"/>
      <c r="AO562" s="304"/>
      <c r="AP562" s="304"/>
      <c r="AQ562" s="304"/>
      <c r="AR562" s="304"/>
      <c r="AS562" s="304"/>
      <c r="AT562" s="304"/>
      <c r="AU562" s="461"/>
      <c r="AV562" s="322"/>
      <c r="AW562" s="442"/>
      <c r="AX562" s="442"/>
      <c r="AY562" s="307"/>
      <c r="AZ562" s="313"/>
      <c r="BA562" s="313"/>
      <c r="BB562" s="308"/>
      <c r="BC562" s="308"/>
    </row>
    <row r="563" spans="1:55" s="274" customFormat="1" ht="41.25" customHeight="1" x14ac:dyDescent="0.25">
      <c r="A563" s="299">
        <v>2</v>
      </c>
      <c r="B563" s="308" t="s">
        <v>234</v>
      </c>
      <c r="C563" s="308"/>
      <c r="D563" s="301">
        <v>13000</v>
      </c>
      <c r="E563" s="301">
        <v>13000</v>
      </c>
      <c r="F563" s="308"/>
      <c r="G563" s="308"/>
      <c r="H563" s="301">
        <f t="shared" si="397"/>
        <v>13000</v>
      </c>
      <c r="I563" s="302">
        <f t="shared" si="410"/>
        <v>13000</v>
      </c>
      <c r="J563" s="303">
        <f t="shared" si="408"/>
        <v>0</v>
      </c>
      <c r="K563" s="308"/>
      <c r="L563" s="308"/>
      <c r="M563" s="308"/>
      <c r="N563" s="321">
        <v>13000</v>
      </c>
      <c r="O563" s="321">
        <v>13000</v>
      </c>
      <c r="P563" s="304"/>
      <c r="Q563" s="321"/>
      <c r="R563" s="321"/>
      <c r="S563" s="321"/>
      <c r="T563" s="304"/>
      <c r="U563" s="304"/>
      <c r="V563" s="304"/>
      <c r="W563" s="304">
        <v>5000</v>
      </c>
      <c r="X563" s="304"/>
      <c r="Y563" s="304">
        <f>W563</f>
        <v>5000</v>
      </c>
      <c r="Z563" s="304"/>
      <c r="AA563" s="304"/>
      <c r="AB563" s="304"/>
      <c r="AC563" s="305">
        <v>5000</v>
      </c>
      <c r="AD563" s="305"/>
      <c r="AE563" s="305">
        <f>AC563</f>
        <v>5000</v>
      </c>
      <c r="AF563" s="304"/>
      <c r="AG563" s="304"/>
      <c r="AH563" s="304"/>
      <c r="AI563" s="306">
        <f>I563-Q563-W563-AC563</f>
        <v>3000</v>
      </c>
      <c r="AJ563" s="306"/>
      <c r="AK563" s="306">
        <f>AI563</f>
        <v>3000</v>
      </c>
      <c r="AL563" s="304"/>
      <c r="AM563" s="304"/>
      <c r="AN563" s="304"/>
      <c r="AO563" s="304"/>
      <c r="AP563" s="304"/>
      <c r="AQ563" s="304"/>
      <c r="AR563" s="304"/>
      <c r="AS563" s="304"/>
      <c r="AT563" s="304"/>
      <c r="AU563" s="461"/>
      <c r="AV563" s="322"/>
      <c r="AW563" s="442"/>
      <c r="AX563" s="442"/>
      <c r="AY563" s="307"/>
      <c r="AZ563" s="313"/>
      <c r="BA563" s="313"/>
      <c r="BB563" s="308"/>
      <c r="BC563" s="308"/>
    </row>
    <row r="564" spans="1:55" s="290" customFormat="1" ht="45" customHeight="1" x14ac:dyDescent="0.25">
      <c r="A564" s="299">
        <v>3</v>
      </c>
      <c r="B564" s="308" t="s">
        <v>235</v>
      </c>
      <c r="C564" s="308" t="s">
        <v>912</v>
      </c>
      <c r="D564" s="301">
        <v>30000</v>
      </c>
      <c r="E564" s="301">
        <v>30000</v>
      </c>
      <c r="F564" s="308"/>
      <c r="G564" s="308"/>
      <c r="H564" s="301">
        <f t="shared" si="397"/>
        <v>30000</v>
      </c>
      <c r="I564" s="302">
        <f t="shared" si="410"/>
        <v>30000</v>
      </c>
      <c r="J564" s="303">
        <f t="shared" si="408"/>
        <v>0</v>
      </c>
      <c r="K564" s="321">
        <f>L564+M564</f>
        <v>30000</v>
      </c>
      <c r="L564" s="321">
        <v>30000</v>
      </c>
      <c r="M564" s="308"/>
      <c r="N564" s="321"/>
      <c r="O564" s="321"/>
      <c r="P564" s="304"/>
      <c r="Q564" s="321">
        <v>15000</v>
      </c>
      <c r="R564" s="321">
        <f>Q564</f>
        <v>15000</v>
      </c>
      <c r="S564" s="321"/>
      <c r="T564" s="304"/>
      <c r="U564" s="304"/>
      <c r="V564" s="304"/>
      <c r="W564" s="304">
        <v>8000</v>
      </c>
      <c r="X564" s="304">
        <f>W564</f>
        <v>8000</v>
      </c>
      <c r="Y564" s="304"/>
      <c r="Z564" s="304"/>
      <c r="AA564" s="304"/>
      <c r="AB564" s="304"/>
      <c r="AC564" s="305">
        <f>I564-Q564-W564</f>
        <v>7000</v>
      </c>
      <c r="AD564" s="305">
        <f>AC564</f>
        <v>7000</v>
      </c>
      <c r="AE564" s="305"/>
      <c r="AF564" s="304"/>
      <c r="AG564" s="304"/>
      <c r="AH564" s="304"/>
      <c r="AI564" s="306">
        <f>I564-Q564-W564-AC564</f>
        <v>0</v>
      </c>
      <c r="AJ564" s="306"/>
      <c r="AK564" s="306"/>
      <c r="AL564" s="304"/>
      <c r="AM564" s="304"/>
      <c r="AN564" s="304"/>
      <c r="AO564" s="304"/>
      <c r="AP564" s="304"/>
      <c r="AQ564" s="304"/>
      <c r="AR564" s="304"/>
      <c r="AS564" s="304"/>
      <c r="AT564" s="304"/>
      <c r="AU564" s="461"/>
      <c r="AV564" s="322"/>
      <c r="AW564" s="442"/>
      <c r="AX564" s="442"/>
      <c r="AY564" s="307"/>
      <c r="AZ564" s="313"/>
      <c r="BA564" s="313"/>
      <c r="BB564" s="308"/>
      <c r="BC564" s="308"/>
    </row>
    <row r="565" spans="1:55" s="289" customFormat="1" ht="69" customHeight="1" x14ac:dyDescent="0.25">
      <c r="A565" s="354" t="s">
        <v>51</v>
      </c>
      <c r="B565" s="347" t="s">
        <v>70</v>
      </c>
      <c r="C565" s="316"/>
      <c r="D565" s="303">
        <f>D566</f>
        <v>20000</v>
      </c>
      <c r="E565" s="303">
        <f>E566</f>
        <v>20000</v>
      </c>
      <c r="F565" s="347"/>
      <c r="G565" s="347"/>
      <c r="H565" s="316">
        <f>K565+N565</f>
        <v>20000</v>
      </c>
      <c r="I565" s="317">
        <f>L565+O565</f>
        <v>20000</v>
      </c>
      <c r="J565" s="354">
        <f t="shared" si="408"/>
        <v>0</v>
      </c>
      <c r="K565" s="303">
        <f t="shared" ref="K565:M565" si="415">K566</f>
        <v>20000</v>
      </c>
      <c r="L565" s="303">
        <f t="shared" si="415"/>
        <v>20000</v>
      </c>
      <c r="M565" s="303">
        <f t="shared" si="415"/>
        <v>0</v>
      </c>
      <c r="N565" s="303">
        <f>N566</f>
        <v>0</v>
      </c>
      <c r="O565" s="303">
        <f>O566</f>
        <v>0</v>
      </c>
      <c r="P565" s="303">
        <f t="shared" ref="P565:AU566" si="416">P566</f>
        <v>0</v>
      </c>
      <c r="Q565" s="303">
        <f t="shared" si="416"/>
        <v>14000</v>
      </c>
      <c r="R565" s="303">
        <f t="shared" si="416"/>
        <v>14000</v>
      </c>
      <c r="S565" s="303">
        <f t="shared" si="416"/>
        <v>0</v>
      </c>
      <c r="T565" s="303">
        <f t="shared" si="416"/>
        <v>0</v>
      </c>
      <c r="U565" s="303">
        <f t="shared" si="416"/>
        <v>0</v>
      </c>
      <c r="V565" s="303">
        <f t="shared" si="416"/>
        <v>0</v>
      </c>
      <c r="W565" s="303" t="e">
        <f t="shared" si="416"/>
        <v>#REF!</v>
      </c>
      <c r="X565" s="303" t="e">
        <f t="shared" si="416"/>
        <v>#REF!</v>
      </c>
      <c r="Y565" s="303" t="e">
        <f t="shared" si="416"/>
        <v>#REF!</v>
      </c>
      <c r="Z565" s="303" t="e">
        <f t="shared" si="416"/>
        <v>#REF!</v>
      </c>
      <c r="AA565" s="303" t="e">
        <f t="shared" si="416"/>
        <v>#REF!</v>
      </c>
      <c r="AB565" s="303" t="e">
        <f t="shared" si="416"/>
        <v>#REF!</v>
      </c>
      <c r="AC565" s="303" t="e">
        <f t="shared" si="416"/>
        <v>#REF!</v>
      </c>
      <c r="AD565" s="303" t="e">
        <f t="shared" si="416"/>
        <v>#REF!</v>
      </c>
      <c r="AE565" s="303" t="e">
        <f t="shared" si="416"/>
        <v>#REF!</v>
      </c>
      <c r="AF565" s="303" t="e">
        <f t="shared" si="416"/>
        <v>#REF!</v>
      </c>
      <c r="AG565" s="303" t="e">
        <f t="shared" si="416"/>
        <v>#REF!</v>
      </c>
      <c r="AH565" s="303" t="e">
        <f t="shared" si="416"/>
        <v>#REF!</v>
      </c>
      <c r="AI565" s="303" t="e">
        <f t="shared" si="416"/>
        <v>#REF!</v>
      </c>
      <c r="AJ565" s="303" t="e">
        <f t="shared" si="416"/>
        <v>#REF!</v>
      </c>
      <c r="AK565" s="303" t="e">
        <f t="shared" si="416"/>
        <v>#REF!</v>
      </c>
      <c r="AL565" s="303" t="e">
        <f t="shared" si="416"/>
        <v>#REF!</v>
      </c>
      <c r="AM565" s="303" t="e">
        <f t="shared" si="416"/>
        <v>#REF!</v>
      </c>
      <c r="AN565" s="303" t="e">
        <f t="shared" si="416"/>
        <v>#REF!</v>
      </c>
      <c r="AO565" s="303" t="e">
        <f t="shared" si="416"/>
        <v>#REF!</v>
      </c>
      <c r="AP565" s="303" t="e">
        <f t="shared" si="416"/>
        <v>#REF!</v>
      </c>
      <c r="AQ565" s="303" t="e">
        <f t="shared" si="416"/>
        <v>#REF!</v>
      </c>
      <c r="AR565" s="303" t="e">
        <f t="shared" si="416"/>
        <v>#REF!</v>
      </c>
      <c r="AS565" s="303" t="e">
        <f t="shared" si="416"/>
        <v>#REF!</v>
      </c>
      <c r="AT565" s="303" t="e">
        <f t="shared" si="416"/>
        <v>#REF!</v>
      </c>
      <c r="AU565" s="303">
        <f t="shared" si="416"/>
        <v>0</v>
      </c>
      <c r="AV565" s="322"/>
      <c r="AW565" s="374"/>
      <c r="AX565" s="374"/>
      <c r="AY565" s="374"/>
      <c r="AZ565" s="313"/>
      <c r="BA565" s="313"/>
      <c r="BB565" s="375"/>
      <c r="BC565" s="375"/>
    </row>
    <row r="566" spans="1:55" s="278" customFormat="1" ht="24.75" customHeight="1" x14ac:dyDescent="0.25">
      <c r="A566" s="354" t="s">
        <v>53</v>
      </c>
      <c r="B566" s="347" t="s">
        <v>107</v>
      </c>
      <c r="C566" s="316"/>
      <c r="D566" s="303">
        <f>D567</f>
        <v>20000</v>
      </c>
      <c r="E566" s="303">
        <f>E567</f>
        <v>20000</v>
      </c>
      <c r="F566" s="347"/>
      <c r="G566" s="347"/>
      <c r="H566" s="316">
        <f>K566+N566</f>
        <v>20000</v>
      </c>
      <c r="I566" s="317">
        <f t="shared" si="410"/>
        <v>20000</v>
      </c>
      <c r="J566" s="303">
        <f t="shared" si="408"/>
        <v>0</v>
      </c>
      <c r="K566" s="303">
        <f>K567</f>
        <v>20000</v>
      </c>
      <c r="L566" s="303">
        <f>L567</f>
        <v>20000</v>
      </c>
      <c r="M566" s="303">
        <f>M567</f>
        <v>0</v>
      </c>
      <c r="N566" s="303">
        <f>N567</f>
        <v>0</v>
      </c>
      <c r="O566" s="303">
        <f t="shared" ref="O566" si="417">O567</f>
        <v>0</v>
      </c>
      <c r="P566" s="303">
        <f t="shared" si="416"/>
        <v>0</v>
      </c>
      <c r="Q566" s="303">
        <f t="shared" si="416"/>
        <v>14000</v>
      </c>
      <c r="R566" s="303">
        <f t="shared" si="416"/>
        <v>14000</v>
      </c>
      <c r="S566" s="303">
        <f t="shared" si="416"/>
        <v>0</v>
      </c>
      <c r="T566" s="303">
        <f t="shared" si="416"/>
        <v>0</v>
      </c>
      <c r="U566" s="303">
        <f t="shared" si="416"/>
        <v>0</v>
      </c>
      <c r="V566" s="303">
        <f t="shared" si="416"/>
        <v>0</v>
      </c>
      <c r="W566" s="303" t="e">
        <f>#REF!+W567</f>
        <v>#REF!</v>
      </c>
      <c r="X566" s="303" t="e">
        <f>#REF!+X567</f>
        <v>#REF!</v>
      </c>
      <c r="Y566" s="303" t="e">
        <f>#REF!+Y567</f>
        <v>#REF!</v>
      </c>
      <c r="Z566" s="303" t="e">
        <f>#REF!+Z567</f>
        <v>#REF!</v>
      </c>
      <c r="AA566" s="303" t="e">
        <f>#REF!+AA567</f>
        <v>#REF!</v>
      </c>
      <c r="AB566" s="303" t="e">
        <f>#REF!+AB567</f>
        <v>#REF!</v>
      </c>
      <c r="AC566" s="303" t="e">
        <f>#REF!+AC567</f>
        <v>#REF!</v>
      </c>
      <c r="AD566" s="303" t="e">
        <f>#REF!+AD567</f>
        <v>#REF!</v>
      </c>
      <c r="AE566" s="303" t="e">
        <f>#REF!+AE567</f>
        <v>#REF!</v>
      </c>
      <c r="AF566" s="303" t="e">
        <f>#REF!+AF567</f>
        <v>#REF!</v>
      </c>
      <c r="AG566" s="303" t="e">
        <f>#REF!+AG567</f>
        <v>#REF!</v>
      </c>
      <c r="AH566" s="303" t="e">
        <f>#REF!+AH567</f>
        <v>#REF!</v>
      </c>
      <c r="AI566" s="303" t="e">
        <f>#REF!+AI567</f>
        <v>#REF!</v>
      </c>
      <c r="AJ566" s="303" t="e">
        <f>#REF!+AJ567</f>
        <v>#REF!</v>
      </c>
      <c r="AK566" s="303" t="e">
        <f>#REF!+AK567</f>
        <v>#REF!</v>
      </c>
      <c r="AL566" s="303" t="e">
        <f>#REF!+AL567</f>
        <v>#REF!</v>
      </c>
      <c r="AM566" s="303" t="e">
        <f>#REF!+AM567</f>
        <v>#REF!</v>
      </c>
      <c r="AN566" s="303" t="e">
        <f>#REF!+AN567</f>
        <v>#REF!</v>
      </c>
      <c r="AO566" s="303" t="e">
        <f>#REF!+AO567</f>
        <v>#REF!</v>
      </c>
      <c r="AP566" s="303" t="e">
        <f>#REF!+AP567</f>
        <v>#REF!</v>
      </c>
      <c r="AQ566" s="303" t="e">
        <f>#REF!+AQ567</f>
        <v>#REF!</v>
      </c>
      <c r="AR566" s="303" t="e">
        <f>#REF!+AR567</f>
        <v>#REF!</v>
      </c>
      <c r="AS566" s="303" t="e">
        <f>#REF!+AS567</f>
        <v>#REF!</v>
      </c>
      <c r="AT566" s="303" t="e">
        <f>#REF!+AT567</f>
        <v>#REF!</v>
      </c>
      <c r="AU566" s="372"/>
      <c r="AV566" s="322"/>
      <c r="AW566" s="372"/>
      <c r="AX566" s="372"/>
      <c r="AY566" s="372"/>
      <c r="AZ566" s="313"/>
      <c r="BA566" s="313"/>
      <c r="BB566" s="322"/>
      <c r="BC566" s="322"/>
    </row>
    <row r="567" spans="1:55" s="278" customFormat="1" ht="46.5" customHeight="1" x14ac:dyDescent="0.25">
      <c r="A567" s="354" t="s">
        <v>93</v>
      </c>
      <c r="B567" s="530" t="s">
        <v>821</v>
      </c>
      <c r="C567" s="406"/>
      <c r="D567" s="403">
        <f>SUM(D568:D568)</f>
        <v>20000</v>
      </c>
      <c r="E567" s="403">
        <f>SUM(E568:E568)</f>
        <v>20000</v>
      </c>
      <c r="F567" s="407"/>
      <c r="G567" s="407"/>
      <c r="H567" s="316">
        <f t="shared" si="397"/>
        <v>20000</v>
      </c>
      <c r="I567" s="317">
        <f t="shared" si="410"/>
        <v>20000</v>
      </c>
      <c r="J567" s="303">
        <f t="shared" si="408"/>
        <v>0</v>
      </c>
      <c r="K567" s="403">
        <f t="shared" ref="K567:AT567" si="418">SUM(K568:K568)</f>
        <v>20000</v>
      </c>
      <c r="L567" s="403">
        <f t="shared" si="418"/>
        <v>20000</v>
      </c>
      <c r="M567" s="403">
        <f t="shared" si="418"/>
        <v>0</v>
      </c>
      <c r="N567" s="403">
        <f t="shared" si="418"/>
        <v>0</v>
      </c>
      <c r="O567" s="403">
        <f t="shared" si="418"/>
        <v>0</v>
      </c>
      <c r="P567" s="403">
        <f t="shared" si="418"/>
        <v>0</v>
      </c>
      <c r="Q567" s="403">
        <f t="shared" si="418"/>
        <v>14000</v>
      </c>
      <c r="R567" s="403">
        <f t="shared" si="418"/>
        <v>14000</v>
      </c>
      <c r="S567" s="403">
        <f t="shared" si="418"/>
        <v>0</v>
      </c>
      <c r="T567" s="403">
        <f t="shared" si="418"/>
        <v>0</v>
      </c>
      <c r="U567" s="403">
        <f t="shared" si="418"/>
        <v>0</v>
      </c>
      <c r="V567" s="403">
        <f t="shared" si="418"/>
        <v>0</v>
      </c>
      <c r="W567" s="403">
        <f t="shared" si="418"/>
        <v>6000</v>
      </c>
      <c r="X567" s="403">
        <f t="shared" si="418"/>
        <v>6000</v>
      </c>
      <c r="Y567" s="403">
        <f t="shared" si="418"/>
        <v>0</v>
      </c>
      <c r="Z567" s="403">
        <f t="shared" si="418"/>
        <v>0</v>
      </c>
      <c r="AA567" s="403">
        <f t="shared" si="418"/>
        <v>0</v>
      </c>
      <c r="AB567" s="403">
        <f t="shared" si="418"/>
        <v>0</v>
      </c>
      <c r="AC567" s="403">
        <f t="shared" si="418"/>
        <v>0</v>
      </c>
      <c r="AD567" s="403">
        <f t="shared" si="418"/>
        <v>0</v>
      </c>
      <c r="AE567" s="403">
        <f t="shared" si="418"/>
        <v>0</v>
      </c>
      <c r="AF567" s="403">
        <f t="shared" si="418"/>
        <v>0</v>
      </c>
      <c r="AG567" s="403">
        <f t="shared" si="418"/>
        <v>0</v>
      </c>
      <c r="AH567" s="403">
        <f t="shared" si="418"/>
        <v>0</v>
      </c>
      <c r="AI567" s="403">
        <f t="shared" si="418"/>
        <v>0</v>
      </c>
      <c r="AJ567" s="403">
        <f t="shared" si="418"/>
        <v>0</v>
      </c>
      <c r="AK567" s="403">
        <f t="shared" si="418"/>
        <v>0</v>
      </c>
      <c r="AL567" s="403">
        <f t="shared" si="418"/>
        <v>0</v>
      </c>
      <c r="AM567" s="403">
        <f t="shared" si="418"/>
        <v>0</v>
      </c>
      <c r="AN567" s="403">
        <f t="shared" si="418"/>
        <v>0</v>
      </c>
      <c r="AO567" s="403">
        <f t="shared" si="418"/>
        <v>0</v>
      </c>
      <c r="AP567" s="403">
        <f t="shared" si="418"/>
        <v>0</v>
      </c>
      <c r="AQ567" s="403">
        <f t="shared" si="418"/>
        <v>0</v>
      </c>
      <c r="AR567" s="403">
        <f t="shared" si="418"/>
        <v>0</v>
      </c>
      <c r="AS567" s="403">
        <f t="shared" si="418"/>
        <v>0</v>
      </c>
      <c r="AT567" s="403">
        <f t="shared" si="418"/>
        <v>0</v>
      </c>
      <c r="AU567" s="372"/>
      <c r="AV567" s="322"/>
      <c r="AW567" s="372"/>
      <c r="AX567" s="372"/>
      <c r="AY567" s="372"/>
      <c r="AZ567" s="313"/>
      <c r="BA567" s="313"/>
      <c r="BB567" s="322"/>
      <c r="BC567" s="322"/>
    </row>
    <row r="568" spans="1:55" s="290" customFormat="1" ht="53.25" customHeight="1" x14ac:dyDescent="0.25">
      <c r="A568" s="318" t="s">
        <v>44</v>
      </c>
      <c r="B568" s="320" t="s">
        <v>246</v>
      </c>
      <c r="C568" s="446" t="s">
        <v>993</v>
      </c>
      <c r="D568" s="344">
        <v>20000</v>
      </c>
      <c r="E568" s="344">
        <v>20000</v>
      </c>
      <c r="F568" s="320"/>
      <c r="G568" s="320"/>
      <c r="H568" s="301">
        <f t="shared" si="397"/>
        <v>20000</v>
      </c>
      <c r="I568" s="302">
        <f t="shared" si="410"/>
        <v>20000</v>
      </c>
      <c r="J568" s="303">
        <f t="shared" si="408"/>
        <v>0</v>
      </c>
      <c r="K568" s="304">
        <v>20000</v>
      </c>
      <c r="L568" s="304">
        <v>20000</v>
      </c>
      <c r="M568" s="320"/>
      <c r="N568" s="304"/>
      <c r="O568" s="304"/>
      <c r="P568" s="305"/>
      <c r="Q568" s="321">
        <f>70%*I568</f>
        <v>14000</v>
      </c>
      <c r="R568" s="321">
        <f>Q568</f>
        <v>14000</v>
      </c>
      <c r="S568" s="321"/>
      <c r="T568" s="305"/>
      <c r="U568" s="305"/>
      <c r="V568" s="305"/>
      <c r="W568" s="305">
        <f>I568-Q568</f>
        <v>6000</v>
      </c>
      <c r="X568" s="305">
        <f>W568</f>
        <v>6000</v>
      </c>
      <c r="Y568" s="305"/>
      <c r="Z568" s="305"/>
      <c r="AA568" s="305"/>
      <c r="AB568" s="305"/>
      <c r="AC568" s="305"/>
      <c r="AD568" s="305"/>
      <c r="AE568" s="305">
        <f>AC568</f>
        <v>0</v>
      </c>
      <c r="AF568" s="305"/>
      <c r="AG568" s="305"/>
      <c r="AH568" s="305"/>
      <c r="AI568" s="306">
        <f>I568-Q568-W568-AC568</f>
        <v>0</v>
      </c>
      <c r="AJ568" s="306"/>
      <c r="AK568" s="306">
        <f>AI568</f>
        <v>0</v>
      </c>
      <c r="AL568" s="305"/>
      <c r="AM568" s="305"/>
      <c r="AN568" s="305"/>
      <c r="AO568" s="305"/>
      <c r="AP568" s="305"/>
      <c r="AQ568" s="305"/>
      <c r="AR568" s="305"/>
      <c r="AS568" s="305"/>
      <c r="AT568" s="305"/>
      <c r="AU568" s="307"/>
      <c r="AV568" s="308"/>
      <c r="AW568" s="307"/>
      <c r="AX568" s="307"/>
      <c r="AY568" s="307"/>
      <c r="AZ568" s="313"/>
      <c r="BA568" s="313"/>
      <c r="BB568" s="308"/>
      <c r="BC568" s="308"/>
    </row>
    <row r="569" spans="1:55" s="290" customFormat="1" ht="46.5" customHeight="1" x14ac:dyDescent="0.25">
      <c r="A569" s="354" t="s">
        <v>74</v>
      </c>
      <c r="B569" s="347" t="s">
        <v>889</v>
      </c>
      <c r="C569" s="347"/>
      <c r="D569" s="347"/>
      <c r="E569" s="347"/>
      <c r="F569" s="347"/>
      <c r="G569" s="347"/>
      <c r="H569" s="347"/>
      <c r="I569" s="347"/>
      <c r="J569" s="347"/>
      <c r="K569" s="347"/>
      <c r="L569" s="347"/>
      <c r="M569" s="347"/>
      <c r="N569" s="347"/>
      <c r="O569" s="347"/>
      <c r="P569" s="347"/>
      <c r="Q569" s="347"/>
      <c r="R569" s="347"/>
      <c r="S569" s="347"/>
      <c r="T569" s="347"/>
      <c r="U569" s="347"/>
      <c r="V569" s="347"/>
      <c r="W569" s="305"/>
      <c r="X569" s="305"/>
      <c r="Y569" s="305"/>
      <c r="Z569" s="305"/>
      <c r="AA569" s="305"/>
      <c r="AB569" s="305"/>
      <c r="AC569" s="305"/>
      <c r="AD569" s="305"/>
      <c r="AE569" s="305"/>
      <c r="AF569" s="305"/>
      <c r="AG569" s="305"/>
      <c r="AH569" s="305"/>
      <c r="AI569" s="306"/>
      <c r="AJ569" s="306"/>
      <c r="AK569" s="306"/>
      <c r="AL569" s="305"/>
      <c r="AM569" s="305"/>
      <c r="AN569" s="305"/>
      <c r="AO569" s="305"/>
      <c r="AP569" s="305"/>
      <c r="AQ569" s="305"/>
      <c r="AR569" s="305"/>
      <c r="AS569" s="305"/>
      <c r="AT569" s="305"/>
      <c r="AU569" s="307"/>
      <c r="AV569" s="308"/>
      <c r="AW569" s="307"/>
      <c r="AX569" s="307"/>
      <c r="AY569" s="307"/>
      <c r="AZ569" s="313"/>
      <c r="BA569" s="313"/>
      <c r="BB569" s="308"/>
      <c r="BC569" s="308"/>
    </row>
    <row r="570" spans="1:55" s="288" customFormat="1" ht="52.5" customHeight="1" x14ac:dyDescent="0.25">
      <c r="A570" s="444" t="s">
        <v>939</v>
      </c>
      <c r="B570" s="372" t="s">
        <v>23</v>
      </c>
      <c r="C570" s="433"/>
      <c r="D570" s="303">
        <f>D571</f>
        <v>30000</v>
      </c>
      <c r="E570" s="303">
        <f t="shared" ref="E570:V570" si="419">E571</f>
        <v>0</v>
      </c>
      <c r="F570" s="303">
        <f t="shared" si="419"/>
        <v>0</v>
      </c>
      <c r="G570" s="303">
        <f t="shared" si="419"/>
        <v>0</v>
      </c>
      <c r="H570" s="303">
        <f>H571</f>
        <v>26594.400000000001</v>
      </c>
      <c r="I570" s="303">
        <f t="shared" si="419"/>
        <v>26594.400000000001</v>
      </c>
      <c r="J570" s="303">
        <f t="shared" si="419"/>
        <v>0</v>
      </c>
      <c r="K570" s="303">
        <f t="shared" si="419"/>
        <v>26594.400000000001</v>
      </c>
      <c r="L570" s="303">
        <f t="shared" si="419"/>
        <v>26594.400000000001</v>
      </c>
      <c r="M570" s="303">
        <f t="shared" si="419"/>
        <v>0</v>
      </c>
      <c r="N570" s="303">
        <f t="shared" si="419"/>
        <v>0</v>
      </c>
      <c r="O570" s="303">
        <f t="shared" si="419"/>
        <v>0</v>
      </c>
      <c r="P570" s="303">
        <f t="shared" si="419"/>
        <v>0</v>
      </c>
      <c r="Q570" s="303">
        <f t="shared" si="419"/>
        <v>18616</v>
      </c>
      <c r="R570" s="303">
        <f t="shared" si="419"/>
        <v>18616</v>
      </c>
      <c r="S570" s="303">
        <f t="shared" si="419"/>
        <v>0</v>
      </c>
      <c r="T570" s="303">
        <f t="shared" si="419"/>
        <v>0</v>
      </c>
      <c r="U570" s="303">
        <f t="shared" si="419"/>
        <v>0</v>
      </c>
      <c r="V570" s="303">
        <f t="shared" si="419"/>
        <v>0</v>
      </c>
      <c r="W570" s="303" t="e">
        <f>#REF!+#REF!+#REF!+#REF!+#REF!+#REF!+#REF!+#REF!</f>
        <v>#REF!</v>
      </c>
      <c r="X570" s="303" t="e">
        <f>#REF!+#REF!+#REF!+#REF!+#REF!+#REF!+#REF!+#REF!</f>
        <v>#REF!</v>
      </c>
      <c r="Y570" s="303" t="e">
        <f>#REF!+#REF!+#REF!+#REF!+#REF!+#REF!+#REF!+#REF!</f>
        <v>#REF!</v>
      </c>
      <c r="Z570" s="303" t="e">
        <f>#REF!+#REF!+#REF!+#REF!+#REF!+#REF!+#REF!+#REF!</f>
        <v>#REF!</v>
      </c>
      <c r="AA570" s="303" t="e">
        <f>#REF!+#REF!+#REF!+#REF!+#REF!+#REF!+#REF!+#REF!</f>
        <v>#REF!</v>
      </c>
      <c r="AB570" s="303" t="e">
        <f>#REF!+#REF!+#REF!+#REF!+#REF!+#REF!+#REF!+#REF!</f>
        <v>#REF!</v>
      </c>
      <c r="AC570" s="303" t="e">
        <f>#REF!+#REF!+#REF!+#REF!+#REF!+#REF!+#REF!+#REF!</f>
        <v>#REF!</v>
      </c>
      <c r="AD570" s="303" t="e">
        <f>#REF!+#REF!+#REF!+#REF!+#REF!+#REF!+#REF!+#REF!</f>
        <v>#REF!</v>
      </c>
      <c r="AE570" s="303" t="e">
        <f>#REF!+#REF!+#REF!+#REF!+#REF!+#REF!+#REF!+#REF!</f>
        <v>#REF!</v>
      </c>
      <c r="AF570" s="303" t="e">
        <f>#REF!+#REF!+#REF!+#REF!+#REF!+#REF!+#REF!+#REF!</f>
        <v>#REF!</v>
      </c>
      <c r="AG570" s="303" t="e">
        <f>#REF!+#REF!+#REF!+#REF!+#REF!+#REF!+#REF!+#REF!</f>
        <v>#REF!</v>
      </c>
      <c r="AH570" s="303" t="e">
        <f>#REF!+#REF!+#REF!+#REF!+#REF!+#REF!+#REF!+#REF!</f>
        <v>#REF!</v>
      </c>
      <c r="AI570" s="303" t="e">
        <f>#REF!+#REF!+#REF!+#REF!+#REF!+#REF!+#REF!+#REF!</f>
        <v>#REF!</v>
      </c>
      <c r="AJ570" s="303" t="e">
        <f>#REF!+#REF!+#REF!+#REF!+#REF!+#REF!+#REF!+#REF!</f>
        <v>#REF!</v>
      </c>
      <c r="AK570" s="303" t="e">
        <f>#REF!+#REF!+#REF!+#REF!+#REF!+#REF!+#REF!+#REF!</f>
        <v>#REF!</v>
      </c>
      <c r="AL570" s="303" t="e">
        <f>#REF!+#REF!+#REF!+#REF!+#REF!+#REF!+#REF!+#REF!</f>
        <v>#REF!</v>
      </c>
      <c r="AM570" s="303" t="e">
        <f>#REF!+#REF!+#REF!+#REF!+#REF!+#REF!+#REF!+#REF!</f>
        <v>#REF!</v>
      </c>
      <c r="AN570" s="303" t="e">
        <f>#REF!+#REF!+#REF!+#REF!+#REF!+#REF!+#REF!+#REF!</f>
        <v>#REF!</v>
      </c>
      <c r="AO570" s="303" t="e">
        <f>#REF!+#REF!+#REF!+#REF!+#REF!+#REF!+#REF!</f>
        <v>#REF!</v>
      </c>
      <c r="AP570" s="303" t="e">
        <f>#REF!+#REF!+#REF!+#REF!+#REF!+#REF!+#REF!</f>
        <v>#REF!</v>
      </c>
      <c r="AQ570" s="303" t="e">
        <f>#REF!+#REF!+#REF!+#REF!+#REF!+#REF!+#REF!</f>
        <v>#REF!</v>
      </c>
      <c r="AR570" s="303" t="e">
        <f>#REF!+#REF!+#REF!+#REF!+#REF!+#REF!+#REF!</f>
        <v>#REF!</v>
      </c>
      <c r="AS570" s="303" t="e">
        <f>#REF!+#REF!+#REF!+#REF!+#REF!+#REF!+#REF!</f>
        <v>#REF!</v>
      </c>
      <c r="AT570" s="303" t="e">
        <f>#REF!+#REF!+#REF!+#REF!+#REF!+#REF!+#REF!</f>
        <v>#REF!</v>
      </c>
      <c r="AU570" s="372"/>
      <c r="AV570" s="408"/>
      <c r="AW570" s="366"/>
      <c r="AX570" s="366"/>
      <c r="AY570" s="366"/>
      <c r="AZ570" s="313"/>
      <c r="BA570" s="313"/>
      <c r="BB570" s="373"/>
      <c r="BC570" s="373"/>
    </row>
    <row r="571" spans="1:55" s="278" customFormat="1" ht="72.75" customHeight="1" x14ac:dyDescent="0.25">
      <c r="A571" s="444" t="s">
        <v>50</v>
      </c>
      <c r="B571" s="426" t="s">
        <v>52</v>
      </c>
      <c r="C571" s="433"/>
      <c r="D571" s="303">
        <f>D572</f>
        <v>30000</v>
      </c>
      <c r="E571" s="303"/>
      <c r="F571" s="372"/>
      <c r="G571" s="372"/>
      <c r="H571" s="316">
        <f>K571+N571</f>
        <v>26594.400000000001</v>
      </c>
      <c r="I571" s="317">
        <f t="shared" ref="I571:I572" si="420">L571+O571</f>
        <v>26594.400000000001</v>
      </c>
      <c r="J571" s="303"/>
      <c r="K571" s="303">
        <f>K572</f>
        <v>26594.400000000001</v>
      </c>
      <c r="L571" s="303">
        <f t="shared" ref="L571:V571" si="421">L572</f>
        <v>26594.400000000001</v>
      </c>
      <c r="M571" s="303">
        <f t="shared" si="421"/>
        <v>0</v>
      </c>
      <c r="N571" s="303">
        <f t="shared" si="421"/>
        <v>0</v>
      </c>
      <c r="O571" s="303">
        <f t="shared" si="421"/>
        <v>0</v>
      </c>
      <c r="P571" s="303">
        <f t="shared" si="421"/>
        <v>0</v>
      </c>
      <c r="Q571" s="303">
        <f t="shared" si="421"/>
        <v>18616</v>
      </c>
      <c r="R571" s="303">
        <f t="shared" si="421"/>
        <v>18616</v>
      </c>
      <c r="S571" s="303">
        <f t="shared" si="421"/>
        <v>0</v>
      </c>
      <c r="T571" s="303">
        <f t="shared" si="421"/>
        <v>0</v>
      </c>
      <c r="U571" s="303">
        <f t="shared" si="421"/>
        <v>0</v>
      </c>
      <c r="V571" s="303">
        <f t="shared" si="421"/>
        <v>0</v>
      </c>
      <c r="W571" s="303"/>
      <c r="X571" s="303"/>
      <c r="Y571" s="303"/>
      <c r="Z571" s="303"/>
      <c r="AA571" s="303"/>
      <c r="AB571" s="303"/>
      <c r="AC571" s="303"/>
      <c r="AD571" s="303"/>
      <c r="AE571" s="303"/>
      <c r="AF571" s="303"/>
      <c r="AG571" s="303"/>
      <c r="AH571" s="303"/>
      <c r="AI571" s="303"/>
      <c r="AJ571" s="303"/>
      <c r="AK571" s="303"/>
      <c r="AL571" s="303"/>
      <c r="AM571" s="303"/>
      <c r="AN571" s="303"/>
      <c r="AO571" s="303"/>
      <c r="AP571" s="303"/>
      <c r="AQ571" s="303"/>
      <c r="AR571" s="303"/>
      <c r="AS571" s="303"/>
      <c r="AT571" s="303"/>
      <c r="AU571" s="372"/>
      <c r="AV571" s="359"/>
      <c r="AW571" s="372"/>
      <c r="AX571" s="372"/>
      <c r="AY571" s="372"/>
      <c r="AZ571" s="322"/>
      <c r="BA571" s="322"/>
      <c r="BB571" s="322"/>
      <c r="BC571" s="322"/>
    </row>
    <row r="572" spans="1:55" s="278" customFormat="1" ht="40.5" customHeight="1" x14ac:dyDescent="0.25">
      <c r="A572" s="354" t="s">
        <v>94</v>
      </c>
      <c r="B572" s="347" t="s">
        <v>56</v>
      </c>
      <c r="C572" s="316"/>
      <c r="D572" s="365">
        <f>D573+D576</f>
        <v>30000</v>
      </c>
      <c r="E572" s="365">
        <f>E573+E576</f>
        <v>26594.400000000001</v>
      </c>
      <c r="F572" s="347"/>
      <c r="G572" s="347"/>
      <c r="H572" s="316">
        <f>K572+N572</f>
        <v>26594.400000000001</v>
      </c>
      <c r="I572" s="317">
        <f t="shared" si="420"/>
        <v>26594.400000000001</v>
      </c>
      <c r="J572" s="303">
        <f t="shared" ref="J572:J577" si="422">M572+P572</f>
        <v>0</v>
      </c>
      <c r="K572" s="365">
        <f t="shared" ref="K572:AU572" si="423">K573+K576</f>
        <v>26594.400000000001</v>
      </c>
      <c r="L572" s="365">
        <f t="shared" si="423"/>
        <v>26594.400000000001</v>
      </c>
      <c r="M572" s="365">
        <f t="shared" si="423"/>
        <v>0</v>
      </c>
      <c r="N572" s="365">
        <f t="shared" si="423"/>
        <v>0</v>
      </c>
      <c r="O572" s="365">
        <f t="shared" si="423"/>
        <v>0</v>
      </c>
      <c r="P572" s="365">
        <f t="shared" si="423"/>
        <v>0</v>
      </c>
      <c r="Q572" s="365">
        <f t="shared" si="423"/>
        <v>18616</v>
      </c>
      <c r="R572" s="365">
        <f t="shared" si="423"/>
        <v>18616</v>
      </c>
      <c r="S572" s="365">
        <f t="shared" si="423"/>
        <v>0</v>
      </c>
      <c r="T572" s="365">
        <f t="shared" si="423"/>
        <v>0</v>
      </c>
      <c r="U572" s="365">
        <f t="shared" si="423"/>
        <v>0</v>
      </c>
      <c r="V572" s="365">
        <f t="shared" si="423"/>
        <v>0</v>
      </c>
      <c r="W572" s="365" t="e">
        <f t="shared" si="423"/>
        <v>#REF!</v>
      </c>
      <c r="X572" s="365" t="e">
        <f t="shared" si="423"/>
        <v>#REF!</v>
      </c>
      <c r="Y572" s="365" t="e">
        <f t="shared" si="423"/>
        <v>#REF!</v>
      </c>
      <c r="Z572" s="365" t="e">
        <f t="shared" si="423"/>
        <v>#REF!</v>
      </c>
      <c r="AA572" s="365" t="e">
        <f t="shared" si="423"/>
        <v>#REF!</v>
      </c>
      <c r="AB572" s="365" t="e">
        <f t="shared" si="423"/>
        <v>#REF!</v>
      </c>
      <c r="AC572" s="365" t="e">
        <f t="shared" si="423"/>
        <v>#REF!</v>
      </c>
      <c r="AD572" s="365" t="e">
        <f t="shared" si="423"/>
        <v>#REF!</v>
      </c>
      <c r="AE572" s="365" t="e">
        <f t="shared" si="423"/>
        <v>#REF!</v>
      </c>
      <c r="AF572" s="365" t="e">
        <f t="shared" si="423"/>
        <v>#REF!</v>
      </c>
      <c r="AG572" s="365" t="e">
        <f t="shared" si="423"/>
        <v>#REF!</v>
      </c>
      <c r="AH572" s="365" t="e">
        <f t="shared" si="423"/>
        <v>#REF!</v>
      </c>
      <c r="AI572" s="365" t="e">
        <f t="shared" si="423"/>
        <v>#REF!</v>
      </c>
      <c r="AJ572" s="365" t="e">
        <f t="shared" si="423"/>
        <v>#REF!</v>
      </c>
      <c r="AK572" s="365" t="e">
        <f t="shared" si="423"/>
        <v>#REF!</v>
      </c>
      <c r="AL572" s="365" t="e">
        <f t="shared" si="423"/>
        <v>#REF!</v>
      </c>
      <c r="AM572" s="365" t="e">
        <f t="shared" si="423"/>
        <v>#REF!</v>
      </c>
      <c r="AN572" s="365" t="e">
        <f t="shared" si="423"/>
        <v>#REF!</v>
      </c>
      <c r="AO572" s="365" t="e">
        <f t="shared" si="423"/>
        <v>#REF!</v>
      </c>
      <c r="AP572" s="365" t="e">
        <f t="shared" si="423"/>
        <v>#REF!</v>
      </c>
      <c r="AQ572" s="365" t="e">
        <f t="shared" si="423"/>
        <v>#REF!</v>
      </c>
      <c r="AR572" s="365" t="e">
        <f t="shared" si="423"/>
        <v>#REF!</v>
      </c>
      <c r="AS572" s="365" t="e">
        <f t="shared" si="423"/>
        <v>#REF!</v>
      </c>
      <c r="AT572" s="365" t="e">
        <f t="shared" si="423"/>
        <v>#REF!</v>
      </c>
      <c r="AU572" s="365">
        <f t="shared" si="423"/>
        <v>0</v>
      </c>
      <c r="AV572" s="322"/>
      <c r="AW572" s="372"/>
      <c r="AX572" s="372"/>
      <c r="AY572" s="372"/>
      <c r="AZ572" s="313"/>
      <c r="BA572" s="313"/>
      <c r="BB572" s="322"/>
      <c r="BC572" s="322"/>
    </row>
    <row r="573" spans="1:55" s="274" customFormat="1" ht="69" customHeight="1" x14ac:dyDescent="0.25">
      <c r="A573" s="354" t="s">
        <v>79</v>
      </c>
      <c r="B573" s="347" t="s">
        <v>843</v>
      </c>
      <c r="C573" s="316"/>
      <c r="D573" s="365">
        <f>D574</f>
        <v>10000</v>
      </c>
      <c r="E573" s="365">
        <f>E574</f>
        <v>10000</v>
      </c>
      <c r="F573" s="347"/>
      <c r="G573" s="347"/>
      <c r="H573" s="301">
        <f t="shared" ref="H573:H576" si="424">K573+N573</f>
        <v>10000</v>
      </c>
      <c r="I573" s="302">
        <f>L573+O573</f>
        <v>10000</v>
      </c>
      <c r="J573" s="303">
        <f t="shared" si="422"/>
        <v>0</v>
      </c>
      <c r="K573" s="365">
        <f>K574</f>
        <v>10000</v>
      </c>
      <c r="L573" s="365">
        <f t="shared" ref="L573:V573" si="425">L574</f>
        <v>10000</v>
      </c>
      <c r="M573" s="365">
        <f t="shared" si="425"/>
        <v>0</v>
      </c>
      <c r="N573" s="365">
        <f t="shared" si="425"/>
        <v>0</v>
      </c>
      <c r="O573" s="365">
        <f t="shared" si="425"/>
        <v>0</v>
      </c>
      <c r="P573" s="365">
        <f t="shared" si="425"/>
        <v>0</v>
      </c>
      <c r="Q573" s="365">
        <f t="shared" si="425"/>
        <v>7000</v>
      </c>
      <c r="R573" s="365">
        <f t="shared" si="425"/>
        <v>7000</v>
      </c>
      <c r="S573" s="365">
        <f t="shared" si="425"/>
        <v>0</v>
      </c>
      <c r="T573" s="365">
        <f t="shared" si="425"/>
        <v>0</v>
      </c>
      <c r="U573" s="365">
        <f t="shared" si="425"/>
        <v>0</v>
      </c>
      <c r="V573" s="365">
        <f t="shared" si="425"/>
        <v>0</v>
      </c>
      <c r="W573" s="365" t="e">
        <f>W574+#REF!</f>
        <v>#REF!</v>
      </c>
      <c r="X573" s="365" t="e">
        <f>X574+#REF!</f>
        <v>#REF!</v>
      </c>
      <c r="Y573" s="365" t="e">
        <f>Y574+#REF!</f>
        <v>#REF!</v>
      </c>
      <c r="Z573" s="365" t="e">
        <f>Z574+#REF!</f>
        <v>#REF!</v>
      </c>
      <c r="AA573" s="365" t="e">
        <f>AA574+#REF!</f>
        <v>#REF!</v>
      </c>
      <c r="AB573" s="365" t="e">
        <f>AB574+#REF!</f>
        <v>#REF!</v>
      </c>
      <c r="AC573" s="365" t="e">
        <f>AC574+#REF!</f>
        <v>#REF!</v>
      </c>
      <c r="AD573" s="365" t="e">
        <f>AD574+#REF!</f>
        <v>#REF!</v>
      </c>
      <c r="AE573" s="365" t="e">
        <f>AE574+#REF!</f>
        <v>#REF!</v>
      </c>
      <c r="AF573" s="365" t="e">
        <f>AF574+#REF!</f>
        <v>#REF!</v>
      </c>
      <c r="AG573" s="365" t="e">
        <f>AG574+#REF!</f>
        <v>#REF!</v>
      </c>
      <c r="AH573" s="365" t="e">
        <f>AH574+#REF!</f>
        <v>#REF!</v>
      </c>
      <c r="AI573" s="365" t="e">
        <f>AI574+#REF!</f>
        <v>#REF!</v>
      </c>
      <c r="AJ573" s="365" t="e">
        <f>AJ574+#REF!</f>
        <v>#REF!</v>
      </c>
      <c r="AK573" s="365" t="e">
        <f>AK574+#REF!</f>
        <v>#REF!</v>
      </c>
      <c r="AL573" s="365" t="e">
        <f>AL574+#REF!</f>
        <v>#REF!</v>
      </c>
      <c r="AM573" s="365" t="e">
        <f>AM574+#REF!</f>
        <v>#REF!</v>
      </c>
      <c r="AN573" s="365" t="e">
        <f>AN574+#REF!</f>
        <v>#REF!</v>
      </c>
      <c r="AO573" s="365" t="e">
        <f>AO574+#REF!</f>
        <v>#REF!</v>
      </c>
      <c r="AP573" s="365" t="e">
        <f>AP574+#REF!</f>
        <v>#REF!</v>
      </c>
      <c r="AQ573" s="365" t="e">
        <f>AQ574+#REF!</f>
        <v>#REF!</v>
      </c>
      <c r="AR573" s="365" t="e">
        <f>AR574+#REF!</f>
        <v>#REF!</v>
      </c>
      <c r="AS573" s="365" t="e">
        <f>AS574+#REF!</f>
        <v>#REF!</v>
      </c>
      <c r="AT573" s="365" t="e">
        <f>AT574+#REF!</f>
        <v>#REF!</v>
      </c>
      <c r="AU573" s="393"/>
      <c r="AV573" s="308"/>
      <c r="AW573" s="307"/>
      <c r="AX573" s="307"/>
      <c r="AY573" s="307"/>
      <c r="AZ573" s="313"/>
      <c r="BA573" s="313"/>
      <c r="BB573" s="308"/>
      <c r="BC573" s="308"/>
    </row>
    <row r="574" spans="1:55" s="274" customFormat="1" ht="40.5" customHeight="1" x14ac:dyDescent="0.25">
      <c r="A574" s="354" t="s">
        <v>151</v>
      </c>
      <c r="B574" s="347" t="s">
        <v>308</v>
      </c>
      <c r="C574" s="316"/>
      <c r="D574" s="365">
        <f t="shared" ref="D574:E574" si="426">D575</f>
        <v>10000</v>
      </c>
      <c r="E574" s="365">
        <f t="shared" si="426"/>
        <v>10000</v>
      </c>
      <c r="F574" s="347"/>
      <c r="G574" s="347"/>
      <c r="H574" s="316">
        <f t="shared" si="424"/>
        <v>10000</v>
      </c>
      <c r="I574" s="317">
        <f t="shared" ref="I574:I580" si="427">L574+O574</f>
        <v>10000</v>
      </c>
      <c r="J574" s="303">
        <f t="shared" si="422"/>
        <v>0</v>
      </c>
      <c r="K574" s="365">
        <f t="shared" ref="K574:M574" si="428">K575</f>
        <v>10000</v>
      </c>
      <c r="L574" s="365">
        <f t="shared" si="428"/>
        <v>10000</v>
      </c>
      <c r="M574" s="365">
        <f t="shared" si="428"/>
        <v>0</v>
      </c>
      <c r="N574" s="365">
        <f>N575</f>
        <v>0</v>
      </c>
      <c r="O574" s="365">
        <f t="shared" ref="O574:AT574" si="429">O575</f>
        <v>0</v>
      </c>
      <c r="P574" s="365">
        <f t="shared" si="429"/>
        <v>0</v>
      </c>
      <c r="Q574" s="365">
        <f t="shared" si="429"/>
        <v>7000</v>
      </c>
      <c r="R574" s="365">
        <f t="shared" si="429"/>
        <v>7000</v>
      </c>
      <c r="S574" s="365">
        <f t="shared" si="429"/>
        <v>0</v>
      </c>
      <c r="T574" s="365">
        <f t="shared" si="429"/>
        <v>0</v>
      </c>
      <c r="U574" s="365">
        <f t="shared" si="429"/>
        <v>0</v>
      </c>
      <c r="V574" s="365">
        <f t="shared" si="429"/>
        <v>0</v>
      </c>
      <c r="W574" s="365">
        <f t="shared" si="429"/>
        <v>3000</v>
      </c>
      <c r="X574" s="365">
        <f t="shared" si="429"/>
        <v>3000</v>
      </c>
      <c r="Y574" s="365">
        <f t="shared" si="429"/>
        <v>0</v>
      </c>
      <c r="Z574" s="365">
        <f t="shared" si="429"/>
        <v>0</v>
      </c>
      <c r="AA574" s="365">
        <f t="shared" si="429"/>
        <v>0</v>
      </c>
      <c r="AB574" s="365">
        <f t="shared" si="429"/>
        <v>0</v>
      </c>
      <c r="AC574" s="365">
        <f t="shared" si="429"/>
        <v>0</v>
      </c>
      <c r="AD574" s="365">
        <f t="shared" si="429"/>
        <v>0</v>
      </c>
      <c r="AE574" s="365">
        <f t="shared" si="429"/>
        <v>0</v>
      </c>
      <c r="AF574" s="365">
        <f t="shared" si="429"/>
        <v>0</v>
      </c>
      <c r="AG574" s="365">
        <f t="shared" si="429"/>
        <v>0</v>
      </c>
      <c r="AH574" s="365">
        <f t="shared" si="429"/>
        <v>0</v>
      </c>
      <c r="AI574" s="365">
        <f t="shared" si="429"/>
        <v>0</v>
      </c>
      <c r="AJ574" s="365">
        <f t="shared" si="429"/>
        <v>0</v>
      </c>
      <c r="AK574" s="365">
        <f t="shared" si="429"/>
        <v>0</v>
      </c>
      <c r="AL574" s="365">
        <f t="shared" si="429"/>
        <v>0</v>
      </c>
      <c r="AM574" s="365">
        <f t="shared" si="429"/>
        <v>0</v>
      </c>
      <c r="AN574" s="365">
        <f t="shared" si="429"/>
        <v>0</v>
      </c>
      <c r="AO574" s="365">
        <f t="shared" si="429"/>
        <v>0</v>
      </c>
      <c r="AP574" s="365">
        <f t="shared" si="429"/>
        <v>0</v>
      </c>
      <c r="AQ574" s="365">
        <f t="shared" si="429"/>
        <v>0</v>
      </c>
      <c r="AR574" s="365">
        <f t="shared" si="429"/>
        <v>0</v>
      </c>
      <c r="AS574" s="365">
        <f t="shared" si="429"/>
        <v>0</v>
      </c>
      <c r="AT574" s="365">
        <f t="shared" si="429"/>
        <v>0</v>
      </c>
      <c r="AU574" s="393"/>
      <c r="AV574" s="308"/>
      <c r="AW574" s="307"/>
      <c r="AX574" s="307"/>
      <c r="AY574" s="307"/>
      <c r="AZ574" s="313"/>
      <c r="BA574" s="313"/>
      <c r="BB574" s="308"/>
      <c r="BC574" s="308"/>
    </row>
    <row r="575" spans="1:55" s="290" customFormat="1" ht="56.25" customHeight="1" x14ac:dyDescent="0.25">
      <c r="A575" s="299">
        <v>1</v>
      </c>
      <c r="B575" s="388" t="s">
        <v>334</v>
      </c>
      <c r="C575" s="390" t="s">
        <v>913</v>
      </c>
      <c r="D575" s="344">
        <v>10000</v>
      </c>
      <c r="E575" s="344">
        <v>10000</v>
      </c>
      <c r="F575" s="390"/>
      <c r="G575" s="390"/>
      <c r="H575" s="301">
        <f t="shared" si="424"/>
        <v>10000</v>
      </c>
      <c r="I575" s="302">
        <f t="shared" si="427"/>
        <v>10000</v>
      </c>
      <c r="J575" s="303">
        <f t="shared" si="422"/>
        <v>0</v>
      </c>
      <c r="K575" s="346">
        <f>L575+M575</f>
        <v>10000</v>
      </c>
      <c r="L575" s="346">
        <v>10000</v>
      </c>
      <c r="M575" s="390"/>
      <c r="N575" s="346"/>
      <c r="O575" s="346"/>
      <c r="P575" s="346"/>
      <c r="Q575" s="397">
        <f>70%*I575</f>
        <v>7000</v>
      </c>
      <c r="R575" s="397">
        <f>Q575</f>
        <v>7000</v>
      </c>
      <c r="S575" s="397"/>
      <c r="T575" s="397"/>
      <c r="U575" s="397"/>
      <c r="V575" s="397"/>
      <c r="W575" s="397">
        <f>I575-Q575</f>
        <v>3000</v>
      </c>
      <c r="X575" s="397">
        <f>W575</f>
        <v>3000</v>
      </c>
      <c r="Y575" s="397"/>
      <c r="Z575" s="397"/>
      <c r="AA575" s="397"/>
      <c r="AB575" s="397"/>
      <c r="AC575" s="305">
        <f>I575-Q575-W575</f>
        <v>0</v>
      </c>
      <c r="AD575" s="305"/>
      <c r="AE575" s="305"/>
      <c r="AF575" s="397"/>
      <c r="AG575" s="397"/>
      <c r="AH575" s="397"/>
      <c r="AI575" s="306">
        <f>I575-Q575-W575-AC575</f>
        <v>0</v>
      </c>
      <c r="AJ575" s="306"/>
      <c r="AK575" s="306"/>
      <c r="AL575" s="397"/>
      <c r="AM575" s="397"/>
      <c r="AN575" s="397"/>
      <c r="AO575" s="402"/>
      <c r="AP575" s="402"/>
      <c r="AQ575" s="402"/>
      <c r="AR575" s="402"/>
      <c r="AS575" s="402"/>
      <c r="AT575" s="402"/>
      <c r="AU575" s="307"/>
      <c r="AV575" s="308"/>
      <c r="AW575" s="307"/>
      <c r="AX575" s="307"/>
      <c r="AY575" s="307"/>
      <c r="AZ575" s="313"/>
      <c r="BA575" s="313"/>
      <c r="BB575" s="308"/>
      <c r="BC575" s="308"/>
    </row>
    <row r="576" spans="1:55" s="278" customFormat="1" ht="41.25" customHeight="1" x14ac:dyDescent="0.25">
      <c r="A576" s="376" t="s">
        <v>93</v>
      </c>
      <c r="B576" s="379" t="s">
        <v>821</v>
      </c>
      <c r="C576" s="380"/>
      <c r="D576" s="365">
        <f>SUM(D577:D577)</f>
        <v>20000</v>
      </c>
      <c r="E576" s="365">
        <f>SUM(E577:E577)</f>
        <v>16594.400000000001</v>
      </c>
      <c r="F576" s="378"/>
      <c r="G576" s="378"/>
      <c r="H576" s="301">
        <f t="shared" si="424"/>
        <v>16594.400000000001</v>
      </c>
      <c r="I576" s="302">
        <f t="shared" si="427"/>
        <v>16594.400000000001</v>
      </c>
      <c r="J576" s="303">
        <f t="shared" si="422"/>
        <v>0</v>
      </c>
      <c r="K576" s="365">
        <f t="shared" ref="K576:AT576" si="430">SUM(K577:K577)</f>
        <v>16594.400000000001</v>
      </c>
      <c r="L576" s="365">
        <f t="shared" si="430"/>
        <v>16594.400000000001</v>
      </c>
      <c r="M576" s="365">
        <f t="shared" si="430"/>
        <v>0</v>
      </c>
      <c r="N576" s="365">
        <f t="shared" si="430"/>
        <v>0</v>
      </c>
      <c r="O576" s="365">
        <f t="shared" si="430"/>
        <v>0</v>
      </c>
      <c r="P576" s="365">
        <f t="shared" si="430"/>
        <v>0</v>
      </c>
      <c r="Q576" s="365">
        <f t="shared" si="430"/>
        <v>11616</v>
      </c>
      <c r="R576" s="365">
        <f t="shared" si="430"/>
        <v>11616</v>
      </c>
      <c r="S576" s="365">
        <f t="shared" si="430"/>
        <v>0</v>
      </c>
      <c r="T576" s="365">
        <f t="shared" si="430"/>
        <v>0</v>
      </c>
      <c r="U576" s="365">
        <f t="shared" si="430"/>
        <v>0</v>
      </c>
      <c r="V576" s="365">
        <f t="shared" si="430"/>
        <v>0</v>
      </c>
      <c r="W576" s="365">
        <f t="shared" si="430"/>
        <v>4978.4000000000015</v>
      </c>
      <c r="X576" s="365">
        <f t="shared" si="430"/>
        <v>4978.4000000000015</v>
      </c>
      <c r="Y576" s="365">
        <f t="shared" si="430"/>
        <v>0</v>
      </c>
      <c r="Z576" s="365">
        <f t="shared" si="430"/>
        <v>0</v>
      </c>
      <c r="AA576" s="365">
        <f t="shared" si="430"/>
        <v>0</v>
      </c>
      <c r="AB576" s="365">
        <f t="shared" si="430"/>
        <v>0</v>
      </c>
      <c r="AC576" s="365">
        <f t="shared" si="430"/>
        <v>0</v>
      </c>
      <c r="AD576" s="365">
        <f t="shared" si="430"/>
        <v>0</v>
      </c>
      <c r="AE576" s="365">
        <f t="shared" si="430"/>
        <v>0</v>
      </c>
      <c r="AF576" s="365">
        <f t="shared" si="430"/>
        <v>0</v>
      </c>
      <c r="AG576" s="365">
        <f t="shared" si="430"/>
        <v>0</v>
      </c>
      <c r="AH576" s="365">
        <f t="shared" si="430"/>
        <v>0</v>
      </c>
      <c r="AI576" s="365">
        <f t="shared" si="430"/>
        <v>0</v>
      </c>
      <c r="AJ576" s="365">
        <f t="shared" si="430"/>
        <v>0</v>
      </c>
      <c r="AK576" s="365">
        <f t="shared" si="430"/>
        <v>0</v>
      </c>
      <c r="AL576" s="365">
        <f t="shared" si="430"/>
        <v>0</v>
      </c>
      <c r="AM576" s="365">
        <f t="shared" si="430"/>
        <v>0</v>
      </c>
      <c r="AN576" s="365">
        <f t="shared" si="430"/>
        <v>0</v>
      </c>
      <c r="AO576" s="365">
        <f t="shared" si="430"/>
        <v>0</v>
      </c>
      <c r="AP576" s="365">
        <f t="shared" si="430"/>
        <v>0</v>
      </c>
      <c r="AQ576" s="365">
        <f t="shared" si="430"/>
        <v>0</v>
      </c>
      <c r="AR576" s="365">
        <f t="shared" si="430"/>
        <v>0</v>
      </c>
      <c r="AS576" s="365">
        <f t="shared" si="430"/>
        <v>0</v>
      </c>
      <c r="AT576" s="365">
        <f t="shared" si="430"/>
        <v>0</v>
      </c>
      <c r="AU576" s="372"/>
      <c r="AV576" s="308"/>
      <c r="AW576" s="372"/>
      <c r="AX576" s="372"/>
      <c r="AY576" s="372"/>
      <c r="AZ576" s="313"/>
      <c r="BA576" s="313"/>
      <c r="BB576" s="322"/>
      <c r="BC576" s="322"/>
    </row>
    <row r="577" spans="1:55" s="290" customFormat="1" ht="56.25" customHeight="1" x14ac:dyDescent="0.25">
      <c r="A577" s="299">
        <v>1</v>
      </c>
      <c r="B577" s="388" t="s">
        <v>883</v>
      </c>
      <c r="C577" s="341" t="s">
        <v>999</v>
      </c>
      <c r="D577" s="301">
        <v>20000</v>
      </c>
      <c r="E577" s="301">
        <v>16594.400000000001</v>
      </c>
      <c r="F577" s="388"/>
      <c r="G577" s="388"/>
      <c r="H577" s="301">
        <f>K577+N577</f>
        <v>16594.400000000001</v>
      </c>
      <c r="I577" s="302">
        <f t="shared" si="427"/>
        <v>16594.400000000001</v>
      </c>
      <c r="J577" s="303">
        <f t="shared" si="422"/>
        <v>0</v>
      </c>
      <c r="K577" s="346">
        <f>L577+M577</f>
        <v>16594.400000000001</v>
      </c>
      <c r="L577" s="346">
        <f>16000-2646+3913-674+1.4</f>
        <v>16594.400000000001</v>
      </c>
      <c r="M577" s="388"/>
      <c r="N577" s="346"/>
      <c r="O577" s="346"/>
      <c r="P577" s="346"/>
      <c r="Q577" s="397">
        <v>11616</v>
      </c>
      <c r="R577" s="397">
        <f>Q577</f>
        <v>11616</v>
      </c>
      <c r="S577" s="397"/>
      <c r="T577" s="397"/>
      <c r="U577" s="397"/>
      <c r="V577" s="397"/>
      <c r="W577" s="397">
        <f>I577-Q577</f>
        <v>4978.4000000000015</v>
      </c>
      <c r="X577" s="397">
        <f>W577</f>
        <v>4978.4000000000015</v>
      </c>
      <c r="Y577" s="397"/>
      <c r="Z577" s="397"/>
      <c r="AA577" s="397"/>
      <c r="AB577" s="397"/>
      <c r="AC577" s="305">
        <f>I577-Q577-W577</f>
        <v>0</v>
      </c>
      <c r="AD577" s="305">
        <f>AC577</f>
        <v>0</v>
      </c>
      <c r="AE577" s="305"/>
      <c r="AF577" s="397"/>
      <c r="AG577" s="397"/>
      <c r="AH577" s="397"/>
      <c r="AI577" s="306">
        <f>I577-Q577-W577-AC577</f>
        <v>0</v>
      </c>
      <c r="AJ577" s="306"/>
      <c r="AK577" s="306"/>
      <c r="AL577" s="397"/>
      <c r="AM577" s="397"/>
      <c r="AN577" s="397"/>
      <c r="AO577" s="402"/>
      <c r="AP577" s="402"/>
      <c r="AQ577" s="402"/>
      <c r="AR577" s="402"/>
      <c r="AS577" s="402"/>
      <c r="AT577" s="402"/>
      <c r="AU577" s="411"/>
      <c r="AV577" s="308"/>
      <c r="AW577" s="307"/>
      <c r="AX577" s="307"/>
      <c r="AY577" s="307"/>
      <c r="AZ577" s="313"/>
      <c r="BA577" s="313"/>
      <c r="BB577" s="308"/>
      <c r="BC577" s="308"/>
    </row>
    <row r="578" spans="1:55" s="290" customFormat="1" ht="46.5" customHeight="1" x14ac:dyDescent="0.25">
      <c r="A578" s="354" t="s">
        <v>74</v>
      </c>
      <c r="B578" s="347" t="s">
        <v>889</v>
      </c>
      <c r="C578" s="347"/>
      <c r="D578" s="347"/>
      <c r="E578" s="347"/>
      <c r="F578" s="347"/>
      <c r="G578" s="347"/>
      <c r="H578" s="347"/>
      <c r="I578" s="347"/>
      <c r="J578" s="347"/>
      <c r="K578" s="347"/>
      <c r="L578" s="347"/>
      <c r="M578" s="347"/>
      <c r="N578" s="347"/>
      <c r="O578" s="347"/>
      <c r="P578" s="347"/>
      <c r="Q578" s="347"/>
      <c r="R578" s="347"/>
      <c r="S578" s="347"/>
      <c r="T578" s="347"/>
      <c r="U578" s="347"/>
      <c r="V578" s="347"/>
      <c r="W578" s="305"/>
      <c r="X578" s="305"/>
      <c r="Y578" s="305"/>
      <c r="Z578" s="305"/>
      <c r="AA578" s="305"/>
      <c r="AB578" s="305"/>
      <c r="AC578" s="305"/>
      <c r="AD578" s="305"/>
      <c r="AE578" s="305"/>
      <c r="AF578" s="305"/>
      <c r="AG578" s="305"/>
      <c r="AH578" s="305"/>
      <c r="AI578" s="306"/>
      <c r="AJ578" s="306"/>
      <c r="AK578" s="306"/>
      <c r="AL578" s="305"/>
      <c r="AM578" s="305"/>
      <c r="AN578" s="305"/>
      <c r="AO578" s="305"/>
      <c r="AP578" s="305"/>
      <c r="AQ578" s="305"/>
      <c r="AR578" s="305"/>
      <c r="AS578" s="305"/>
      <c r="AT578" s="305"/>
      <c r="AU578" s="307"/>
      <c r="AV578" s="308"/>
      <c r="AW578" s="307"/>
      <c r="AX578" s="307"/>
      <c r="AY578" s="307"/>
      <c r="AZ578" s="313"/>
      <c r="BA578" s="313"/>
      <c r="BB578" s="308"/>
      <c r="BC578" s="308"/>
    </row>
    <row r="579" spans="1:55" s="288" customFormat="1" ht="41.25" customHeight="1" x14ac:dyDescent="0.25">
      <c r="A579" s="444" t="s">
        <v>940</v>
      </c>
      <c r="B579" s="531" t="s">
        <v>24</v>
      </c>
      <c r="C579" s="433"/>
      <c r="D579" s="303">
        <f>D580+D583+D591</f>
        <v>91056</v>
      </c>
      <c r="E579" s="303">
        <f t="shared" ref="E579:AT579" si="431">E580+E583+E591</f>
        <v>91056</v>
      </c>
      <c r="F579" s="303">
        <f t="shared" si="431"/>
        <v>0</v>
      </c>
      <c r="G579" s="303">
        <f t="shared" si="431"/>
        <v>0</v>
      </c>
      <c r="H579" s="303">
        <f t="shared" si="431"/>
        <v>87844</v>
      </c>
      <c r="I579" s="303">
        <f t="shared" si="431"/>
        <v>87844</v>
      </c>
      <c r="J579" s="303">
        <f t="shared" si="431"/>
        <v>0</v>
      </c>
      <c r="K579" s="303">
        <f t="shared" si="431"/>
        <v>87844</v>
      </c>
      <c r="L579" s="303">
        <f t="shared" si="431"/>
        <v>87844</v>
      </c>
      <c r="M579" s="303">
        <f t="shared" si="431"/>
        <v>0</v>
      </c>
      <c r="N579" s="303">
        <f t="shared" si="431"/>
        <v>0</v>
      </c>
      <c r="O579" s="303">
        <f t="shared" si="431"/>
        <v>0</v>
      </c>
      <c r="P579" s="303">
        <f t="shared" si="431"/>
        <v>0</v>
      </c>
      <c r="Q579" s="303">
        <f t="shared" si="431"/>
        <v>52489.799999999996</v>
      </c>
      <c r="R579" s="303">
        <f t="shared" si="431"/>
        <v>52489.799999999996</v>
      </c>
      <c r="S579" s="303">
        <f t="shared" si="431"/>
        <v>0</v>
      </c>
      <c r="T579" s="303">
        <f t="shared" si="431"/>
        <v>0</v>
      </c>
      <c r="U579" s="303">
        <f t="shared" si="431"/>
        <v>0</v>
      </c>
      <c r="V579" s="303">
        <f t="shared" si="431"/>
        <v>0</v>
      </c>
      <c r="W579" s="303" t="e">
        <f t="shared" si="431"/>
        <v>#REF!</v>
      </c>
      <c r="X579" s="303" t="e">
        <f t="shared" si="431"/>
        <v>#REF!</v>
      </c>
      <c r="Y579" s="303" t="e">
        <f t="shared" si="431"/>
        <v>#REF!</v>
      </c>
      <c r="Z579" s="303" t="e">
        <f t="shared" si="431"/>
        <v>#REF!</v>
      </c>
      <c r="AA579" s="303" t="e">
        <f t="shared" si="431"/>
        <v>#REF!</v>
      </c>
      <c r="AB579" s="303" t="e">
        <f t="shared" si="431"/>
        <v>#REF!</v>
      </c>
      <c r="AC579" s="303" t="e">
        <f t="shared" si="431"/>
        <v>#REF!</v>
      </c>
      <c r="AD579" s="303" t="e">
        <f t="shared" si="431"/>
        <v>#REF!</v>
      </c>
      <c r="AE579" s="303" t="e">
        <f t="shared" si="431"/>
        <v>#REF!</v>
      </c>
      <c r="AF579" s="303" t="e">
        <f t="shared" si="431"/>
        <v>#REF!</v>
      </c>
      <c r="AG579" s="303" t="e">
        <f t="shared" si="431"/>
        <v>#REF!</v>
      </c>
      <c r="AH579" s="303" t="e">
        <f t="shared" si="431"/>
        <v>#REF!</v>
      </c>
      <c r="AI579" s="303" t="e">
        <f t="shared" si="431"/>
        <v>#REF!</v>
      </c>
      <c r="AJ579" s="303" t="e">
        <f t="shared" si="431"/>
        <v>#REF!</v>
      </c>
      <c r="AK579" s="303" t="e">
        <f t="shared" si="431"/>
        <v>#REF!</v>
      </c>
      <c r="AL579" s="303" t="e">
        <f t="shared" si="431"/>
        <v>#REF!</v>
      </c>
      <c r="AM579" s="303" t="e">
        <f t="shared" si="431"/>
        <v>#REF!</v>
      </c>
      <c r="AN579" s="303" t="e">
        <f t="shared" si="431"/>
        <v>#REF!</v>
      </c>
      <c r="AO579" s="303" t="e">
        <f t="shared" si="431"/>
        <v>#REF!</v>
      </c>
      <c r="AP579" s="303" t="e">
        <f t="shared" si="431"/>
        <v>#REF!</v>
      </c>
      <c r="AQ579" s="303" t="e">
        <f t="shared" si="431"/>
        <v>#REF!</v>
      </c>
      <c r="AR579" s="303" t="e">
        <f t="shared" si="431"/>
        <v>#REF!</v>
      </c>
      <c r="AS579" s="303" t="e">
        <f t="shared" si="431"/>
        <v>#REF!</v>
      </c>
      <c r="AT579" s="303" t="e">
        <f t="shared" si="431"/>
        <v>#REF!</v>
      </c>
      <c r="AU579" s="383"/>
      <c r="AV579" s="373"/>
      <c r="AW579" s="412"/>
      <c r="AX579" s="412"/>
      <c r="AY579" s="412"/>
      <c r="AZ579" s="313"/>
      <c r="BA579" s="313"/>
      <c r="BB579" s="373"/>
      <c r="BC579" s="373"/>
    </row>
    <row r="580" spans="1:55" s="289" customFormat="1" ht="114" customHeight="1" x14ac:dyDescent="0.25">
      <c r="A580" s="354" t="s">
        <v>50</v>
      </c>
      <c r="B580" s="347" t="s">
        <v>52</v>
      </c>
      <c r="C580" s="316"/>
      <c r="D580" s="303">
        <f>D581</f>
        <v>14500</v>
      </c>
      <c r="E580" s="303">
        <f>E581</f>
        <v>14500</v>
      </c>
      <c r="F580" s="347"/>
      <c r="G580" s="347"/>
      <c r="H580" s="316">
        <f>K580+N580</f>
        <v>14500</v>
      </c>
      <c r="I580" s="317">
        <f t="shared" si="427"/>
        <v>14500</v>
      </c>
      <c r="J580" s="317">
        <f t="shared" ref="J580:J582" si="432">M580+P580</f>
        <v>0</v>
      </c>
      <c r="K580" s="303">
        <f>K581</f>
        <v>14500</v>
      </c>
      <c r="L580" s="303">
        <f t="shared" ref="L580:AT580" si="433">L581</f>
        <v>14500</v>
      </c>
      <c r="M580" s="303">
        <f t="shared" si="433"/>
        <v>0</v>
      </c>
      <c r="N580" s="303">
        <f t="shared" si="433"/>
        <v>0</v>
      </c>
      <c r="O580" s="303">
        <f t="shared" si="433"/>
        <v>0</v>
      </c>
      <c r="P580" s="303">
        <f t="shared" si="433"/>
        <v>0</v>
      </c>
      <c r="Q580" s="303">
        <f t="shared" si="433"/>
        <v>10150</v>
      </c>
      <c r="R580" s="303">
        <f t="shared" si="433"/>
        <v>10150</v>
      </c>
      <c r="S580" s="303">
        <f t="shared" si="433"/>
        <v>0</v>
      </c>
      <c r="T580" s="303">
        <f t="shared" si="433"/>
        <v>0</v>
      </c>
      <c r="U580" s="303">
        <f t="shared" si="433"/>
        <v>0</v>
      </c>
      <c r="V580" s="303">
        <f t="shared" si="433"/>
        <v>0</v>
      </c>
      <c r="W580" s="303">
        <f t="shared" si="433"/>
        <v>4350</v>
      </c>
      <c r="X580" s="303">
        <f t="shared" si="433"/>
        <v>4350</v>
      </c>
      <c r="Y580" s="303">
        <f t="shared" si="433"/>
        <v>0</v>
      </c>
      <c r="Z580" s="303">
        <f t="shared" si="433"/>
        <v>0</v>
      </c>
      <c r="AA580" s="303">
        <f t="shared" si="433"/>
        <v>0</v>
      </c>
      <c r="AB580" s="303">
        <f t="shared" si="433"/>
        <v>0</v>
      </c>
      <c r="AC580" s="303">
        <f t="shared" si="433"/>
        <v>0</v>
      </c>
      <c r="AD580" s="303">
        <f t="shared" si="433"/>
        <v>0</v>
      </c>
      <c r="AE580" s="303">
        <f t="shared" si="433"/>
        <v>0</v>
      </c>
      <c r="AF580" s="303">
        <f t="shared" si="433"/>
        <v>0</v>
      </c>
      <c r="AG580" s="303">
        <f t="shared" si="433"/>
        <v>0</v>
      </c>
      <c r="AH580" s="303">
        <f t="shared" si="433"/>
        <v>0</v>
      </c>
      <c r="AI580" s="303">
        <f t="shared" si="433"/>
        <v>0</v>
      </c>
      <c r="AJ580" s="303">
        <f t="shared" si="433"/>
        <v>0</v>
      </c>
      <c r="AK580" s="303">
        <f t="shared" si="433"/>
        <v>0</v>
      </c>
      <c r="AL580" s="303">
        <f t="shared" si="433"/>
        <v>0</v>
      </c>
      <c r="AM580" s="303">
        <f t="shared" si="433"/>
        <v>0</v>
      </c>
      <c r="AN580" s="303">
        <f t="shared" si="433"/>
        <v>0</v>
      </c>
      <c r="AO580" s="303">
        <f t="shared" si="433"/>
        <v>0</v>
      </c>
      <c r="AP580" s="303">
        <f t="shared" si="433"/>
        <v>0</v>
      </c>
      <c r="AQ580" s="303">
        <f t="shared" si="433"/>
        <v>0</v>
      </c>
      <c r="AR580" s="303">
        <f t="shared" si="433"/>
        <v>0</v>
      </c>
      <c r="AS580" s="303">
        <f t="shared" si="433"/>
        <v>0</v>
      </c>
      <c r="AT580" s="303">
        <f t="shared" si="433"/>
        <v>0</v>
      </c>
      <c r="AU580" s="372"/>
      <c r="AV580" s="375"/>
      <c r="AW580" s="374"/>
      <c r="AX580" s="374"/>
      <c r="AY580" s="374"/>
      <c r="AZ580" s="313"/>
      <c r="BA580" s="313"/>
      <c r="BB580" s="375"/>
      <c r="BC580" s="375"/>
    </row>
    <row r="581" spans="1:55" s="293" customFormat="1" ht="33" customHeight="1" x14ac:dyDescent="0.25">
      <c r="A581" s="354" t="s">
        <v>88</v>
      </c>
      <c r="B581" s="347" t="s">
        <v>986</v>
      </c>
      <c r="C581" s="316"/>
      <c r="D581" s="532">
        <f>SUM(D582:D582)</f>
        <v>14500</v>
      </c>
      <c r="E581" s="532">
        <f>SUM(E582:E582)</f>
        <v>14500</v>
      </c>
      <c r="F581" s="347"/>
      <c r="G581" s="347"/>
      <c r="H581" s="316">
        <f t="shared" ref="H581:H592" si="434">K581+N581</f>
        <v>14500</v>
      </c>
      <c r="I581" s="317">
        <f>L581+O581</f>
        <v>14500</v>
      </c>
      <c r="J581" s="303">
        <f t="shared" si="432"/>
        <v>0</v>
      </c>
      <c r="K581" s="532">
        <f t="shared" ref="K581:AU581" si="435">SUM(K582:K582)</f>
        <v>14500</v>
      </c>
      <c r="L581" s="532">
        <f t="shared" si="435"/>
        <v>14500</v>
      </c>
      <c r="M581" s="532">
        <f t="shared" si="435"/>
        <v>0</v>
      </c>
      <c r="N581" s="532">
        <f t="shared" si="435"/>
        <v>0</v>
      </c>
      <c r="O581" s="532">
        <f t="shared" si="435"/>
        <v>0</v>
      </c>
      <c r="P581" s="532">
        <f t="shared" si="435"/>
        <v>0</v>
      </c>
      <c r="Q581" s="532">
        <f t="shared" si="435"/>
        <v>10150</v>
      </c>
      <c r="R581" s="532">
        <f t="shared" si="435"/>
        <v>10150</v>
      </c>
      <c r="S581" s="532">
        <f t="shared" si="435"/>
        <v>0</v>
      </c>
      <c r="T581" s="532">
        <f t="shared" si="435"/>
        <v>0</v>
      </c>
      <c r="U581" s="532">
        <f t="shared" si="435"/>
        <v>0</v>
      </c>
      <c r="V581" s="532">
        <f t="shared" si="435"/>
        <v>0</v>
      </c>
      <c r="W581" s="532">
        <f t="shared" si="435"/>
        <v>4350</v>
      </c>
      <c r="X581" s="532">
        <f t="shared" si="435"/>
        <v>4350</v>
      </c>
      <c r="Y581" s="532">
        <f t="shared" si="435"/>
        <v>0</v>
      </c>
      <c r="Z581" s="532">
        <f t="shared" si="435"/>
        <v>0</v>
      </c>
      <c r="AA581" s="532">
        <f t="shared" si="435"/>
        <v>0</v>
      </c>
      <c r="AB581" s="532">
        <f t="shared" si="435"/>
        <v>0</v>
      </c>
      <c r="AC581" s="532">
        <f t="shared" si="435"/>
        <v>0</v>
      </c>
      <c r="AD581" s="532">
        <f t="shared" si="435"/>
        <v>0</v>
      </c>
      <c r="AE581" s="532">
        <f t="shared" si="435"/>
        <v>0</v>
      </c>
      <c r="AF581" s="532">
        <f t="shared" si="435"/>
        <v>0</v>
      </c>
      <c r="AG581" s="532">
        <f t="shared" si="435"/>
        <v>0</v>
      </c>
      <c r="AH581" s="532">
        <f t="shared" si="435"/>
        <v>0</v>
      </c>
      <c r="AI581" s="532">
        <f t="shared" si="435"/>
        <v>0</v>
      </c>
      <c r="AJ581" s="532">
        <f t="shared" si="435"/>
        <v>0</v>
      </c>
      <c r="AK581" s="532">
        <f t="shared" si="435"/>
        <v>0</v>
      </c>
      <c r="AL581" s="532">
        <f t="shared" si="435"/>
        <v>0</v>
      </c>
      <c r="AM581" s="532">
        <f t="shared" si="435"/>
        <v>0</v>
      </c>
      <c r="AN581" s="532">
        <f t="shared" si="435"/>
        <v>0</v>
      </c>
      <c r="AO581" s="532">
        <f t="shared" si="435"/>
        <v>0</v>
      </c>
      <c r="AP581" s="532">
        <f t="shared" si="435"/>
        <v>0</v>
      </c>
      <c r="AQ581" s="532">
        <f t="shared" si="435"/>
        <v>0</v>
      </c>
      <c r="AR581" s="532">
        <f t="shared" si="435"/>
        <v>0</v>
      </c>
      <c r="AS581" s="532">
        <f t="shared" si="435"/>
        <v>0</v>
      </c>
      <c r="AT581" s="532">
        <f t="shared" si="435"/>
        <v>0</v>
      </c>
      <c r="AU581" s="532">
        <f t="shared" si="435"/>
        <v>0</v>
      </c>
      <c r="AV581" s="308"/>
      <c r="AW581" s="312"/>
      <c r="AX581" s="312"/>
      <c r="AY581" s="312"/>
      <c r="AZ581" s="313"/>
      <c r="BA581" s="313"/>
      <c r="BB581" s="314"/>
      <c r="BC581" s="314"/>
    </row>
    <row r="582" spans="1:55" s="296" customFormat="1" ht="48.75" customHeight="1" x14ac:dyDescent="0.25">
      <c r="A582" s="533">
        <v>1</v>
      </c>
      <c r="B582" s="369" t="s">
        <v>500</v>
      </c>
      <c r="C582" s="534" t="s">
        <v>914</v>
      </c>
      <c r="D582" s="535">
        <v>14500</v>
      </c>
      <c r="E582" s="535">
        <v>14500</v>
      </c>
      <c r="F582" s="369"/>
      <c r="G582" s="369"/>
      <c r="H582" s="301">
        <f t="shared" si="434"/>
        <v>14500</v>
      </c>
      <c r="I582" s="302">
        <f t="shared" ref="I582" si="436">L582+O582</f>
        <v>14500</v>
      </c>
      <c r="J582" s="303">
        <f t="shared" si="432"/>
        <v>0</v>
      </c>
      <c r="K582" s="346">
        <f>L582+M582</f>
        <v>14500</v>
      </c>
      <c r="L582" s="321">
        <v>14500</v>
      </c>
      <c r="M582" s="369"/>
      <c r="N582" s="346">
        <f>O582+P582</f>
        <v>0</v>
      </c>
      <c r="O582" s="321"/>
      <c r="P582" s="346"/>
      <c r="Q582" s="346">
        <f>70%*I582</f>
        <v>10150</v>
      </c>
      <c r="R582" s="346">
        <f>Q582</f>
        <v>10150</v>
      </c>
      <c r="S582" s="346"/>
      <c r="T582" s="346"/>
      <c r="U582" s="346"/>
      <c r="V582" s="346"/>
      <c r="W582" s="346">
        <f>I582-Q582</f>
        <v>4350</v>
      </c>
      <c r="X582" s="346">
        <f>W582</f>
        <v>4350</v>
      </c>
      <c r="Y582" s="346"/>
      <c r="Z582" s="346"/>
      <c r="AA582" s="346"/>
      <c r="AB582" s="346"/>
      <c r="AC582" s="365">
        <f>I582-Q582-W582</f>
        <v>0</v>
      </c>
      <c r="AD582" s="365"/>
      <c r="AE582" s="365"/>
      <c r="AF582" s="346"/>
      <c r="AG582" s="346"/>
      <c r="AH582" s="346"/>
      <c r="AI582" s="306">
        <f>I582-Q582-W582-AC582</f>
        <v>0</v>
      </c>
      <c r="AJ582" s="306"/>
      <c r="AK582" s="306"/>
      <c r="AL582" s="346"/>
      <c r="AM582" s="346"/>
      <c r="AN582" s="346"/>
      <c r="AO582" s="346"/>
      <c r="AP582" s="346"/>
      <c r="AQ582" s="346"/>
      <c r="AR582" s="346"/>
      <c r="AS582" s="346"/>
      <c r="AT582" s="346"/>
      <c r="AU582" s="307"/>
      <c r="AV582" s="308"/>
      <c r="AW582" s="312"/>
      <c r="AX582" s="312"/>
      <c r="AY582" s="312"/>
      <c r="AZ582" s="313"/>
      <c r="BA582" s="313"/>
      <c r="BB582" s="314"/>
      <c r="BC582" s="314"/>
    </row>
    <row r="583" spans="1:55" s="289" customFormat="1" ht="69" customHeight="1" x14ac:dyDescent="0.25">
      <c r="A583" s="354" t="s">
        <v>51</v>
      </c>
      <c r="B583" s="347" t="s">
        <v>70</v>
      </c>
      <c r="C583" s="316"/>
      <c r="D583" s="303">
        <f>D584</f>
        <v>50056</v>
      </c>
      <c r="E583" s="303">
        <f>E584</f>
        <v>50056</v>
      </c>
      <c r="F583" s="347"/>
      <c r="G583" s="347"/>
      <c r="H583" s="316">
        <f t="shared" si="434"/>
        <v>50056</v>
      </c>
      <c r="I583" s="317">
        <f t="shared" ref="I583:I603" si="437">L583+O583</f>
        <v>50056</v>
      </c>
      <c r="J583" s="316">
        <f t="shared" ref="J583:J600" si="438">M583+P583</f>
        <v>0</v>
      </c>
      <c r="K583" s="303">
        <f t="shared" ref="K583:M583" si="439">K584</f>
        <v>50056</v>
      </c>
      <c r="L583" s="303">
        <f t="shared" si="439"/>
        <v>50056</v>
      </c>
      <c r="M583" s="303">
        <f t="shared" si="439"/>
        <v>0</v>
      </c>
      <c r="N583" s="303">
        <f>N584</f>
        <v>0</v>
      </c>
      <c r="O583" s="303">
        <f t="shared" ref="O583:P583" si="440">O584</f>
        <v>0</v>
      </c>
      <c r="P583" s="303">
        <f t="shared" si="440"/>
        <v>0</v>
      </c>
      <c r="Q583" s="303">
        <f>Q584</f>
        <v>27539.199999999997</v>
      </c>
      <c r="R583" s="303">
        <f t="shared" ref="R583:AT583" si="441">R584</f>
        <v>27539.199999999997</v>
      </c>
      <c r="S583" s="303">
        <f t="shared" si="441"/>
        <v>0</v>
      </c>
      <c r="T583" s="303">
        <f t="shared" si="441"/>
        <v>0</v>
      </c>
      <c r="U583" s="303">
        <f t="shared" si="441"/>
        <v>0</v>
      </c>
      <c r="V583" s="303">
        <f t="shared" si="441"/>
        <v>0</v>
      </c>
      <c r="W583" s="303" t="e">
        <f t="shared" si="441"/>
        <v>#REF!</v>
      </c>
      <c r="X583" s="303" t="e">
        <f t="shared" si="441"/>
        <v>#REF!</v>
      </c>
      <c r="Y583" s="303" t="e">
        <f t="shared" si="441"/>
        <v>#REF!</v>
      </c>
      <c r="Z583" s="303" t="e">
        <f t="shared" si="441"/>
        <v>#REF!</v>
      </c>
      <c r="AA583" s="303" t="e">
        <f t="shared" si="441"/>
        <v>#REF!</v>
      </c>
      <c r="AB583" s="303" t="e">
        <f t="shared" si="441"/>
        <v>#REF!</v>
      </c>
      <c r="AC583" s="303" t="e">
        <f t="shared" si="441"/>
        <v>#REF!</v>
      </c>
      <c r="AD583" s="303" t="e">
        <f t="shared" si="441"/>
        <v>#REF!</v>
      </c>
      <c r="AE583" s="303" t="e">
        <f t="shared" si="441"/>
        <v>#REF!</v>
      </c>
      <c r="AF583" s="303" t="e">
        <f t="shared" si="441"/>
        <v>#REF!</v>
      </c>
      <c r="AG583" s="303" t="e">
        <f t="shared" si="441"/>
        <v>#REF!</v>
      </c>
      <c r="AH583" s="303" t="e">
        <f t="shared" si="441"/>
        <v>#REF!</v>
      </c>
      <c r="AI583" s="303" t="e">
        <f t="shared" si="441"/>
        <v>#REF!</v>
      </c>
      <c r="AJ583" s="303" t="e">
        <f t="shared" si="441"/>
        <v>#REF!</v>
      </c>
      <c r="AK583" s="303" t="e">
        <f t="shared" si="441"/>
        <v>#REF!</v>
      </c>
      <c r="AL583" s="303" t="e">
        <f t="shared" si="441"/>
        <v>#REF!</v>
      </c>
      <c r="AM583" s="303" t="e">
        <f t="shared" si="441"/>
        <v>#REF!</v>
      </c>
      <c r="AN583" s="303" t="e">
        <f t="shared" si="441"/>
        <v>#REF!</v>
      </c>
      <c r="AO583" s="303" t="e">
        <f t="shared" si="441"/>
        <v>#REF!</v>
      </c>
      <c r="AP583" s="303" t="e">
        <f t="shared" si="441"/>
        <v>#REF!</v>
      </c>
      <c r="AQ583" s="303" t="e">
        <f t="shared" si="441"/>
        <v>#REF!</v>
      </c>
      <c r="AR583" s="303" t="e">
        <f t="shared" si="441"/>
        <v>#REF!</v>
      </c>
      <c r="AS583" s="303" t="e">
        <f t="shared" si="441"/>
        <v>#REF!</v>
      </c>
      <c r="AT583" s="303" t="e">
        <f t="shared" si="441"/>
        <v>#REF!</v>
      </c>
      <c r="AU583" s="303"/>
      <c r="AV583" s="375"/>
      <c r="AW583" s="374"/>
      <c r="AX583" s="374"/>
      <c r="AY583" s="374"/>
      <c r="AZ583" s="313"/>
      <c r="BA583" s="313"/>
      <c r="BB583" s="375"/>
      <c r="BC583" s="375"/>
    </row>
    <row r="584" spans="1:55" s="295" customFormat="1" ht="27.75" customHeight="1" x14ac:dyDescent="0.25">
      <c r="A584" s="354" t="s">
        <v>53</v>
      </c>
      <c r="B584" s="347" t="s">
        <v>107</v>
      </c>
      <c r="C584" s="316"/>
      <c r="D584" s="365">
        <f>D585+D588</f>
        <v>50056</v>
      </c>
      <c r="E584" s="365">
        <f>E585+E588</f>
        <v>50056</v>
      </c>
      <c r="F584" s="347"/>
      <c r="G584" s="347"/>
      <c r="H584" s="316">
        <f t="shared" si="434"/>
        <v>50056</v>
      </c>
      <c r="I584" s="317">
        <f t="shared" si="437"/>
        <v>50056</v>
      </c>
      <c r="J584" s="303">
        <f t="shared" si="438"/>
        <v>0</v>
      </c>
      <c r="K584" s="365">
        <f t="shared" ref="K584:AT584" si="442">K585+K588</f>
        <v>50056</v>
      </c>
      <c r="L584" s="365">
        <f t="shared" si="442"/>
        <v>50056</v>
      </c>
      <c r="M584" s="365">
        <f t="shared" si="442"/>
        <v>0</v>
      </c>
      <c r="N584" s="365">
        <f t="shared" si="442"/>
        <v>0</v>
      </c>
      <c r="O584" s="365">
        <f t="shared" si="442"/>
        <v>0</v>
      </c>
      <c r="P584" s="365">
        <f t="shared" si="442"/>
        <v>0</v>
      </c>
      <c r="Q584" s="365">
        <f t="shared" si="442"/>
        <v>27539.199999999997</v>
      </c>
      <c r="R584" s="365">
        <f t="shared" si="442"/>
        <v>27539.199999999997</v>
      </c>
      <c r="S584" s="365">
        <f t="shared" si="442"/>
        <v>0</v>
      </c>
      <c r="T584" s="365">
        <f t="shared" si="442"/>
        <v>0</v>
      </c>
      <c r="U584" s="365">
        <f t="shared" si="442"/>
        <v>0</v>
      </c>
      <c r="V584" s="365">
        <f t="shared" si="442"/>
        <v>0</v>
      </c>
      <c r="W584" s="365" t="e">
        <f t="shared" si="442"/>
        <v>#REF!</v>
      </c>
      <c r="X584" s="365" t="e">
        <f t="shared" si="442"/>
        <v>#REF!</v>
      </c>
      <c r="Y584" s="365" t="e">
        <f t="shared" si="442"/>
        <v>#REF!</v>
      </c>
      <c r="Z584" s="365" t="e">
        <f t="shared" si="442"/>
        <v>#REF!</v>
      </c>
      <c r="AA584" s="365" t="e">
        <f t="shared" si="442"/>
        <v>#REF!</v>
      </c>
      <c r="AB584" s="365" t="e">
        <f t="shared" si="442"/>
        <v>#REF!</v>
      </c>
      <c r="AC584" s="365" t="e">
        <f t="shared" si="442"/>
        <v>#REF!</v>
      </c>
      <c r="AD584" s="365" t="e">
        <f t="shared" si="442"/>
        <v>#REF!</v>
      </c>
      <c r="AE584" s="365" t="e">
        <f t="shared" si="442"/>
        <v>#REF!</v>
      </c>
      <c r="AF584" s="365" t="e">
        <f t="shared" si="442"/>
        <v>#REF!</v>
      </c>
      <c r="AG584" s="365" t="e">
        <f t="shared" si="442"/>
        <v>#REF!</v>
      </c>
      <c r="AH584" s="365" t="e">
        <f t="shared" si="442"/>
        <v>#REF!</v>
      </c>
      <c r="AI584" s="365" t="e">
        <f t="shared" si="442"/>
        <v>#REF!</v>
      </c>
      <c r="AJ584" s="365" t="e">
        <f t="shared" si="442"/>
        <v>#REF!</v>
      </c>
      <c r="AK584" s="365" t="e">
        <f t="shared" si="442"/>
        <v>#REF!</v>
      </c>
      <c r="AL584" s="365" t="e">
        <f t="shared" si="442"/>
        <v>#REF!</v>
      </c>
      <c r="AM584" s="365" t="e">
        <f t="shared" si="442"/>
        <v>#REF!</v>
      </c>
      <c r="AN584" s="365" t="e">
        <f t="shared" si="442"/>
        <v>#REF!</v>
      </c>
      <c r="AO584" s="365" t="e">
        <f t="shared" si="442"/>
        <v>#REF!</v>
      </c>
      <c r="AP584" s="365" t="e">
        <f t="shared" si="442"/>
        <v>#REF!</v>
      </c>
      <c r="AQ584" s="365" t="e">
        <f t="shared" si="442"/>
        <v>#REF!</v>
      </c>
      <c r="AR584" s="365" t="e">
        <f t="shared" si="442"/>
        <v>#REF!</v>
      </c>
      <c r="AS584" s="365" t="e">
        <f t="shared" si="442"/>
        <v>#REF!</v>
      </c>
      <c r="AT584" s="365" t="e">
        <f t="shared" si="442"/>
        <v>#REF!</v>
      </c>
      <c r="AU584" s="365"/>
      <c r="AV584" s="322"/>
      <c r="AW584" s="398"/>
      <c r="AX584" s="398"/>
      <c r="AY584" s="398"/>
      <c r="AZ584" s="313"/>
      <c r="BA584" s="313"/>
      <c r="BB584" s="399"/>
      <c r="BC584" s="399"/>
    </row>
    <row r="585" spans="1:55" s="293" customFormat="1" ht="33.75" customHeight="1" x14ac:dyDescent="0.25">
      <c r="A585" s="354" t="s">
        <v>79</v>
      </c>
      <c r="B585" s="536" t="s">
        <v>820</v>
      </c>
      <c r="C585" s="537"/>
      <c r="D585" s="303">
        <f>D586</f>
        <v>12528</v>
      </c>
      <c r="E585" s="303">
        <f>E586</f>
        <v>12528</v>
      </c>
      <c r="F585" s="320"/>
      <c r="G585" s="320"/>
      <c r="H585" s="316">
        <f t="shared" si="434"/>
        <v>12528</v>
      </c>
      <c r="I585" s="317">
        <f t="shared" si="437"/>
        <v>12528</v>
      </c>
      <c r="J585" s="303">
        <f t="shared" si="438"/>
        <v>0</v>
      </c>
      <c r="K585" s="303">
        <f>K586</f>
        <v>12528</v>
      </c>
      <c r="L585" s="303">
        <f t="shared" ref="L585:V585" si="443">L586</f>
        <v>12528</v>
      </c>
      <c r="M585" s="303">
        <f t="shared" si="443"/>
        <v>0</v>
      </c>
      <c r="N585" s="303">
        <f t="shared" si="443"/>
        <v>0</v>
      </c>
      <c r="O585" s="303">
        <f t="shared" si="443"/>
        <v>0</v>
      </c>
      <c r="P585" s="303">
        <f t="shared" si="443"/>
        <v>0</v>
      </c>
      <c r="Q585" s="303">
        <f t="shared" si="443"/>
        <v>8769.5999999999985</v>
      </c>
      <c r="R585" s="303">
        <f t="shared" si="443"/>
        <v>8769.5999999999985</v>
      </c>
      <c r="S585" s="303">
        <f t="shared" si="443"/>
        <v>0</v>
      </c>
      <c r="T585" s="303">
        <f t="shared" si="443"/>
        <v>0</v>
      </c>
      <c r="U585" s="303">
        <f t="shared" si="443"/>
        <v>0</v>
      </c>
      <c r="V585" s="303">
        <f t="shared" si="443"/>
        <v>0</v>
      </c>
      <c r="W585" s="303" t="e">
        <f>W586+#REF!</f>
        <v>#REF!</v>
      </c>
      <c r="X585" s="303" t="e">
        <f>X586+#REF!</f>
        <v>#REF!</v>
      </c>
      <c r="Y585" s="303" t="e">
        <f>Y586+#REF!</f>
        <v>#REF!</v>
      </c>
      <c r="Z585" s="303" t="e">
        <f>Z586+#REF!</f>
        <v>#REF!</v>
      </c>
      <c r="AA585" s="303" t="e">
        <f>AA586+#REF!</f>
        <v>#REF!</v>
      </c>
      <c r="AB585" s="303" t="e">
        <f>AB586+#REF!</f>
        <v>#REF!</v>
      </c>
      <c r="AC585" s="303" t="e">
        <f>AC586+#REF!</f>
        <v>#REF!</v>
      </c>
      <c r="AD585" s="303" t="e">
        <f>AD586+#REF!</f>
        <v>#REF!</v>
      </c>
      <c r="AE585" s="303" t="e">
        <f>AE586+#REF!</f>
        <v>#REF!</v>
      </c>
      <c r="AF585" s="303" t="e">
        <f>AF586+#REF!</f>
        <v>#REF!</v>
      </c>
      <c r="AG585" s="303" t="e">
        <f>AG586+#REF!</f>
        <v>#REF!</v>
      </c>
      <c r="AH585" s="303" t="e">
        <f>AH586+#REF!</f>
        <v>#REF!</v>
      </c>
      <c r="AI585" s="303" t="e">
        <f>AI586+#REF!</f>
        <v>#REF!</v>
      </c>
      <c r="AJ585" s="303" t="e">
        <f>AJ586+#REF!</f>
        <v>#REF!</v>
      </c>
      <c r="AK585" s="303" t="e">
        <f>AK586+#REF!</f>
        <v>#REF!</v>
      </c>
      <c r="AL585" s="303" t="e">
        <f>AL586+#REF!</f>
        <v>#REF!</v>
      </c>
      <c r="AM585" s="303" t="e">
        <f>AM586+#REF!</f>
        <v>#REF!</v>
      </c>
      <c r="AN585" s="303" t="e">
        <f>AN586+#REF!</f>
        <v>#REF!</v>
      </c>
      <c r="AO585" s="303" t="e">
        <f>AO586+#REF!</f>
        <v>#REF!</v>
      </c>
      <c r="AP585" s="303" t="e">
        <f>AP586+#REF!</f>
        <v>#REF!</v>
      </c>
      <c r="AQ585" s="303" t="e">
        <f>AQ586+#REF!</f>
        <v>#REF!</v>
      </c>
      <c r="AR585" s="303" t="e">
        <f>AR586+#REF!</f>
        <v>#REF!</v>
      </c>
      <c r="AS585" s="303" t="e">
        <f>AS586+#REF!</f>
        <v>#REF!</v>
      </c>
      <c r="AT585" s="303" t="e">
        <f>AT586+#REF!</f>
        <v>#REF!</v>
      </c>
      <c r="AU585" s="303"/>
      <c r="AV585" s="308"/>
      <c r="AW585" s="415"/>
      <c r="AX585" s="415"/>
      <c r="AY585" s="312"/>
      <c r="AZ585" s="313"/>
      <c r="BA585" s="313"/>
      <c r="BB585" s="314"/>
      <c r="BC585" s="314"/>
    </row>
    <row r="586" spans="1:55" s="293" customFormat="1" ht="45" customHeight="1" x14ac:dyDescent="0.25">
      <c r="A586" s="354" t="s">
        <v>151</v>
      </c>
      <c r="B586" s="347" t="s">
        <v>401</v>
      </c>
      <c r="C586" s="537"/>
      <c r="D586" s="532">
        <f t="shared" ref="D586:E586" si="444">SUM(D587:D587)</f>
        <v>12528</v>
      </c>
      <c r="E586" s="532">
        <f t="shared" si="444"/>
        <v>12528</v>
      </c>
      <c r="F586" s="320"/>
      <c r="G586" s="320"/>
      <c r="H586" s="301">
        <f t="shared" si="434"/>
        <v>12528</v>
      </c>
      <c r="I586" s="302">
        <f t="shared" si="437"/>
        <v>12528</v>
      </c>
      <c r="J586" s="303">
        <f t="shared" si="438"/>
        <v>0</v>
      </c>
      <c r="K586" s="532">
        <f>SUM(K587:K587)</f>
        <v>12528</v>
      </c>
      <c r="L586" s="532">
        <f>SUM(L587:L587)</f>
        <v>12528</v>
      </c>
      <c r="M586" s="320"/>
      <c r="N586" s="532">
        <f>SUM(N587:N587)</f>
        <v>0</v>
      </c>
      <c r="O586" s="532">
        <f t="shared" ref="O586:AU586" si="445">SUM(O587:O587)</f>
        <v>0</v>
      </c>
      <c r="P586" s="532">
        <f t="shared" si="445"/>
        <v>0</v>
      </c>
      <c r="Q586" s="532">
        <f t="shared" si="445"/>
        <v>8769.5999999999985</v>
      </c>
      <c r="R586" s="532">
        <f t="shared" si="445"/>
        <v>8769.5999999999985</v>
      </c>
      <c r="S586" s="532">
        <f t="shared" si="445"/>
        <v>0</v>
      </c>
      <c r="T586" s="532">
        <f t="shared" si="445"/>
        <v>0</v>
      </c>
      <c r="U586" s="532">
        <f t="shared" si="445"/>
        <v>0</v>
      </c>
      <c r="V586" s="532">
        <f t="shared" si="445"/>
        <v>0</v>
      </c>
      <c r="W586" s="532">
        <f t="shared" si="445"/>
        <v>3758.4000000000015</v>
      </c>
      <c r="X586" s="532">
        <f t="shared" si="445"/>
        <v>3758.4000000000015</v>
      </c>
      <c r="Y586" s="532">
        <f t="shared" si="445"/>
        <v>0</v>
      </c>
      <c r="Z586" s="532">
        <f t="shared" si="445"/>
        <v>0</v>
      </c>
      <c r="AA586" s="532">
        <f t="shared" si="445"/>
        <v>0</v>
      </c>
      <c r="AB586" s="532">
        <f t="shared" si="445"/>
        <v>0</v>
      </c>
      <c r="AC586" s="532">
        <f t="shared" si="445"/>
        <v>0</v>
      </c>
      <c r="AD586" s="532">
        <f t="shared" si="445"/>
        <v>0</v>
      </c>
      <c r="AE586" s="532">
        <f t="shared" si="445"/>
        <v>0</v>
      </c>
      <c r="AF586" s="532">
        <f t="shared" si="445"/>
        <v>0</v>
      </c>
      <c r="AG586" s="532">
        <f t="shared" si="445"/>
        <v>0</v>
      </c>
      <c r="AH586" s="532">
        <f t="shared" si="445"/>
        <v>0</v>
      </c>
      <c r="AI586" s="532">
        <f>SUM(AI587:AI587)</f>
        <v>0</v>
      </c>
      <c r="AJ586" s="532">
        <f t="shared" si="445"/>
        <v>0</v>
      </c>
      <c r="AK586" s="532">
        <f t="shared" si="445"/>
        <v>0</v>
      </c>
      <c r="AL586" s="532">
        <f t="shared" si="445"/>
        <v>0</v>
      </c>
      <c r="AM586" s="532">
        <f t="shared" si="445"/>
        <v>0</v>
      </c>
      <c r="AN586" s="532">
        <f t="shared" si="445"/>
        <v>0</v>
      </c>
      <c r="AO586" s="532">
        <f t="shared" si="445"/>
        <v>0</v>
      </c>
      <c r="AP586" s="532">
        <f t="shared" si="445"/>
        <v>0</v>
      </c>
      <c r="AQ586" s="532">
        <f t="shared" si="445"/>
        <v>0</v>
      </c>
      <c r="AR586" s="532">
        <f t="shared" si="445"/>
        <v>0</v>
      </c>
      <c r="AS586" s="532">
        <f t="shared" si="445"/>
        <v>0</v>
      </c>
      <c r="AT586" s="532">
        <f t="shared" si="445"/>
        <v>0</v>
      </c>
      <c r="AU586" s="532">
        <f t="shared" si="445"/>
        <v>0</v>
      </c>
      <c r="AV586" s="308"/>
      <c r="AW586" s="415"/>
      <c r="AX586" s="415"/>
      <c r="AY586" s="312"/>
      <c r="AZ586" s="313"/>
      <c r="BA586" s="313"/>
      <c r="BB586" s="314"/>
      <c r="BC586" s="314"/>
    </row>
    <row r="587" spans="1:55" s="296" customFormat="1" ht="53.25" customHeight="1" x14ac:dyDescent="0.25">
      <c r="A587" s="318" t="s">
        <v>38</v>
      </c>
      <c r="B587" s="320" t="s">
        <v>488</v>
      </c>
      <c r="C587" s="446" t="s">
        <v>930</v>
      </c>
      <c r="D587" s="344">
        <v>12528</v>
      </c>
      <c r="E587" s="344">
        <v>12528</v>
      </c>
      <c r="F587" s="320"/>
      <c r="G587" s="320"/>
      <c r="H587" s="301">
        <f t="shared" si="434"/>
        <v>12528</v>
      </c>
      <c r="I587" s="302">
        <f>L587+O587</f>
        <v>12528</v>
      </c>
      <c r="J587" s="303">
        <f t="shared" si="438"/>
        <v>0</v>
      </c>
      <c r="K587" s="357">
        <f>L587+M587</f>
        <v>12528</v>
      </c>
      <c r="L587" s="357">
        <v>12528</v>
      </c>
      <c r="M587" s="320"/>
      <c r="N587" s="346">
        <f>O587+P587</f>
        <v>0</v>
      </c>
      <c r="O587" s="538"/>
      <c r="P587" s="346"/>
      <c r="Q587" s="346">
        <f>70%*I587</f>
        <v>8769.5999999999985</v>
      </c>
      <c r="R587" s="346">
        <f>Q587</f>
        <v>8769.5999999999985</v>
      </c>
      <c r="S587" s="346"/>
      <c r="T587" s="346"/>
      <c r="U587" s="346"/>
      <c r="V587" s="346"/>
      <c r="W587" s="346">
        <f>I587-Q587</f>
        <v>3758.4000000000015</v>
      </c>
      <c r="X587" s="346">
        <f>W587</f>
        <v>3758.4000000000015</v>
      </c>
      <c r="Y587" s="346"/>
      <c r="Z587" s="346"/>
      <c r="AA587" s="346"/>
      <c r="AB587" s="346"/>
      <c r="AC587" s="305"/>
      <c r="AD587" s="305"/>
      <c r="AE587" s="305"/>
      <c r="AF587" s="346"/>
      <c r="AG587" s="346"/>
      <c r="AH587" s="346"/>
      <c r="AI587" s="306"/>
      <c r="AJ587" s="306"/>
      <c r="AK587" s="306"/>
      <c r="AL587" s="346"/>
      <c r="AM587" s="346"/>
      <c r="AN587" s="346"/>
      <c r="AO587" s="346"/>
      <c r="AP587" s="346"/>
      <c r="AQ587" s="346"/>
      <c r="AR587" s="346"/>
      <c r="AS587" s="346"/>
      <c r="AT587" s="346"/>
      <c r="AU587" s="411"/>
      <c r="AV587" s="308"/>
      <c r="AW587" s="415"/>
      <c r="AX587" s="415"/>
      <c r="AY587" s="312"/>
      <c r="AZ587" s="313"/>
      <c r="BA587" s="313"/>
      <c r="BB587" s="314"/>
      <c r="BC587" s="314"/>
    </row>
    <row r="588" spans="1:55" s="293" customFormat="1" ht="39.75" customHeight="1" x14ac:dyDescent="0.25">
      <c r="A588" s="354" t="s">
        <v>848</v>
      </c>
      <c r="B588" s="347" t="s">
        <v>821</v>
      </c>
      <c r="C588" s="316"/>
      <c r="D588" s="532">
        <f>SUM(D589:D590)</f>
        <v>37528</v>
      </c>
      <c r="E588" s="532">
        <f>SUM(E589:E590)</f>
        <v>37528</v>
      </c>
      <c r="F588" s="347"/>
      <c r="G588" s="347"/>
      <c r="H588" s="316">
        <f>K588+N588</f>
        <v>37528</v>
      </c>
      <c r="I588" s="317">
        <f>L588+O588</f>
        <v>37528</v>
      </c>
      <c r="J588" s="303">
        <f t="shared" si="438"/>
        <v>0</v>
      </c>
      <c r="K588" s="532">
        <f t="shared" ref="K588:AT588" si="446">SUM(K589:K590)</f>
        <v>37528</v>
      </c>
      <c r="L588" s="532">
        <f t="shared" si="446"/>
        <v>37528</v>
      </c>
      <c r="M588" s="532">
        <f t="shared" si="446"/>
        <v>0</v>
      </c>
      <c r="N588" s="532">
        <f t="shared" si="446"/>
        <v>0</v>
      </c>
      <c r="O588" s="532">
        <f t="shared" si="446"/>
        <v>0</v>
      </c>
      <c r="P588" s="532">
        <f t="shared" si="446"/>
        <v>0</v>
      </c>
      <c r="Q588" s="532">
        <f t="shared" si="446"/>
        <v>18769.599999999999</v>
      </c>
      <c r="R588" s="532">
        <f t="shared" si="446"/>
        <v>18769.599999999999</v>
      </c>
      <c r="S588" s="532">
        <f t="shared" si="446"/>
        <v>0</v>
      </c>
      <c r="T588" s="532">
        <f t="shared" si="446"/>
        <v>0</v>
      </c>
      <c r="U588" s="532">
        <f t="shared" si="446"/>
        <v>0</v>
      </c>
      <c r="V588" s="532">
        <f t="shared" si="446"/>
        <v>0</v>
      </c>
      <c r="W588" s="532">
        <f t="shared" si="446"/>
        <v>13758.400000000001</v>
      </c>
      <c r="X588" s="532">
        <f t="shared" si="446"/>
        <v>13758.400000000001</v>
      </c>
      <c r="Y588" s="532">
        <f t="shared" si="446"/>
        <v>0</v>
      </c>
      <c r="Z588" s="532">
        <f t="shared" si="446"/>
        <v>0</v>
      </c>
      <c r="AA588" s="532">
        <f t="shared" si="446"/>
        <v>0</v>
      </c>
      <c r="AB588" s="532">
        <f t="shared" si="446"/>
        <v>0</v>
      </c>
      <c r="AC588" s="532">
        <f t="shared" si="446"/>
        <v>5000</v>
      </c>
      <c r="AD588" s="532">
        <f t="shared" si="446"/>
        <v>5000</v>
      </c>
      <c r="AE588" s="532">
        <f t="shared" si="446"/>
        <v>0</v>
      </c>
      <c r="AF588" s="532">
        <f t="shared" si="446"/>
        <v>0</v>
      </c>
      <c r="AG588" s="532">
        <f t="shared" si="446"/>
        <v>0</v>
      </c>
      <c r="AH588" s="532">
        <f t="shared" si="446"/>
        <v>0</v>
      </c>
      <c r="AI588" s="532">
        <f t="shared" si="446"/>
        <v>0</v>
      </c>
      <c r="AJ588" s="532">
        <f t="shared" si="446"/>
        <v>0</v>
      </c>
      <c r="AK588" s="532">
        <f t="shared" si="446"/>
        <v>0</v>
      </c>
      <c r="AL588" s="532">
        <f t="shared" si="446"/>
        <v>0</v>
      </c>
      <c r="AM588" s="532">
        <f t="shared" si="446"/>
        <v>0</v>
      </c>
      <c r="AN588" s="532">
        <f t="shared" si="446"/>
        <v>0</v>
      </c>
      <c r="AO588" s="532">
        <f t="shared" si="446"/>
        <v>0</v>
      </c>
      <c r="AP588" s="532">
        <f t="shared" si="446"/>
        <v>0</v>
      </c>
      <c r="AQ588" s="532">
        <f t="shared" si="446"/>
        <v>0</v>
      </c>
      <c r="AR588" s="532">
        <f t="shared" si="446"/>
        <v>0</v>
      </c>
      <c r="AS588" s="532">
        <f t="shared" si="446"/>
        <v>0</v>
      </c>
      <c r="AT588" s="532">
        <f t="shared" si="446"/>
        <v>0</v>
      </c>
      <c r="AU588" s="532">
        <f t="shared" ref="AU588" si="447">SUM(AU589:AU590)</f>
        <v>0</v>
      </c>
      <c r="AV588" s="315"/>
      <c r="AW588" s="312"/>
      <c r="AX588" s="312"/>
      <c r="AY588" s="312"/>
      <c r="AZ588" s="313"/>
      <c r="BA588" s="313"/>
      <c r="BB588" s="314"/>
      <c r="BC588" s="314"/>
    </row>
    <row r="589" spans="1:55" s="296" customFormat="1" ht="52.5" customHeight="1" x14ac:dyDescent="0.25">
      <c r="A589" s="318" t="s">
        <v>38</v>
      </c>
      <c r="B589" s="320" t="s">
        <v>487</v>
      </c>
      <c r="C589" s="446" t="s">
        <v>915</v>
      </c>
      <c r="D589" s="301">
        <v>12528</v>
      </c>
      <c r="E589" s="301">
        <v>12528</v>
      </c>
      <c r="F589" s="446"/>
      <c r="G589" s="446"/>
      <c r="H589" s="301">
        <f t="shared" si="434"/>
        <v>12528</v>
      </c>
      <c r="I589" s="302">
        <f t="shared" si="437"/>
        <v>12528</v>
      </c>
      <c r="J589" s="303">
        <f t="shared" si="438"/>
        <v>0</v>
      </c>
      <c r="K589" s="538">
        <v>12528</v>
      </c>
      <c r="L589" s="538">
        <v>12528</v>
      </c>
      <c r="M589" s="446"/>
      <c r="N589" s="538"/>
      <c r="O589" s="538"/>
      <c r="P589" s="346"/>
      <c r="Q589" s="346">
        <f>70%*I589</f>
        <v>8769.5999999999985</v>
      </c>
      <c r="R589" s="346">
        <f>Q589</f>
        <v>8769.5999999999985</v>
      </c>
      <c r="S589" s="346"/>
      <c r="T589" s="346"/>
      <c r="U589" s="346"/>
      <c r="V589" s="346"/>
      <c r="W589" s="346">
        <f>I589-Q589</f>
        <v>3758.4000000000015</v>
      </c>
      <c r="X589" s="346">
        <f>W589</f>
        <v>3758.4000000000015</v>
      </c>
      <c r="Y589" s="346"/>
      <c r="Z589" s="346"/>
      <c r="AA589" s="346"/>
      <c r="AB589" s="346"/>
      <c r="AC589" s="305"/>
      <c r="AD589" s="305"/>
      <c r="AE589" s="305"/>
      <c r="AF589" s="346"/>
      <c r="AG589" s="346"/>
      <c r="AH589" s="346"/>
      <c r="AI589" s="306"/>
      <c r="AJ589" s="306"/>
      <c r="AK589" s="306"/>
      <c r="AL589" s="346"/>
      <c r="AM589" s="346"/>
      <c r="AN589" s="346"/>
      <c r="AO589" s="346"/>
      <c r="AP589" s="346"/>
      <c r="AQ589" s="346"/>
      <c r="AR589" s="346"/>
      <c r="AS589" s="346"/>
      <c r="AT589" s="346"/>
      <c r="AU589" s="307"/>
      <c r="AV589" s="308"/>
      <c r="AW589" s="312"/>
      <c r="AX589" s="312"/>
      <c r="AY589" s="312"/>
      <c r="AZ589" s="313"/>
      <c r="BA589" s="313"/>
      <c r="BB589" s="314"/>
      <c r="BC589" s="314"/>
    </row>
    <row r="590" spans="1:55" s="296" customFormat="1" ht="51.75" customHeight="1" x14ac:dyDescent="0.25">
      <c r="A590" s="318" t="s">
        <v>38</v>
      </c>
      <c r="B590" s="320" t="s">
        <v>486</v>
      </c>
      <c r="C590" s="446" t="s">
        <v>972</v>
      </c>
      <c r="D590" s="344">
        <v>25000</v>
      </c>
      <c r="E590" s="344">
        <v>25000</v>
      </c>
      <c r="F590" s="356"/>
      <c r="G590" s="356"/>
      <c r="H590" s="344">
        <f t="shared" si="434"/>
        <v>25000</v>
      </c>
      <c r="I590" s="302">
        <f t="shared" si="437"/>
        <v>25000</v>
      </c>
      <c r="J590" s="303">
        <f t="shared" si="438"/>
        <v>0</v>
      </c>
      <c r="K590" s="519">
        <v>25000</v>
      </c>
      <c r="L590" s="519">
        <v>25000</v>
      </c>
      <c r="M590" s="446"/>
      <c r="N590" s="519"/>
      <c r="O590" s="519"/>
      <c r="P590" s="346"/>
      <c r="Q590" s="346">
        <v>10000</v>
      </c>
      <c r="R590" s="346">
        <f>Q590</f>
        <v>10000</v>
      </c>
      <c r="S590" s="346"/>
      <c r="T590" s="346"/>
      <c r="U590" s="346"/>
      <c r="V590" s="346"/>
      <c r="W590" s="346">
        <v>10000</v>
      </c>
      <c r="X590" s="346">
        <f>W590</f>
        <v>10000</v>
      </c>
      <c r="Y590" s="346"/>
      <c r="Z590" s="346"/>
      <c r="AA590" s="346"/>
      <c r="AB590" s="346"/>
      <c r="AC590" s="305">
        <f>I590-Q590-W590</f>
        <v>5000</v>
      </c>
      <c r="AD590" s="305">
        <f>AC590</f>
        <v>5000</v>
      </c>
      <c r="AE590" s="305"/>
      <c r="AF590" s="346"/>
      <c r="AG590" s="346"/>
      <c r="AH590" s="346"/>
      <c r="AI590" s="306"/>
      <c r="AJ590" s="306"/>
      <c r="AK590" s="306"/>
      <c r="AL590" s="346"/>
      <c r="AM590" s="346"/>
      <c r="AN590" s="346"/>
      <c r="AO590" s="346"/>
      <c r="AP590" s="346"/>
      <c r="AQ590" s="346"/>
      <c r="AR590" s="346"/>
      <c r="AS590" s="346"/>
      <c r="AT590" s="346"/>
      <c r="AU590" s="307"/>
      <c r="AV590" s="308"/>
      <c r="AW590" s="312"/>
      <c r="AX590" s="312"/>
      <c r="AY590" s="312"/>
      <c r="AZ590" s="313"/>
      <c r="BA590" s="313"/>
      <c r="BB590" s="314"/>
      <c r="BC590" s="314"/>
    </row>
    <row r="591" spans="1:55" s="289" customFormat="1" ht="69" customHeight="1" x14ac:dyDescent="0.25">
      <c r="A591" s="354" t="s">
        <v>69</v>
      </c>
      <c r="B591" s="347" t="s">
        <v>73</v>
      </c>
      <c r="C591" s="316"/>
      <c r="D591" s="303">
        <f>D592</f>
        <v>26500</v>
      </c>
      <c r="E591" s="303">
        <f>E592</f>
        <v>26500</v>
      </c>
      <c r="F591" s="347"/>
      <c r="G591" s="347"/>
      <c r="H591" s="316">
        <f t="shared" si="434"/>
        <v>23288</v>
      </c>
      <c r="I591" s="317">
        <f t="shared" si="437"/>
        <v>23288</v>
      </c>
      <c r="J591" s="317">
        <f t="shared" si="438"/>
        <v>0</v>
      </c>
      <c r="K591" s="303">
        <f>K592</f>
        <v>23288</v>
      </c>
      <c r="L591" s="303">
        <f t="shared" ref="L591:V591" si="448">L592</f>
        <v>23288</v>
      </c>
      <c r="M591" s="303">
        <f t="shared" si="448"/>
        <v>0</v>
      </c>
      <c r="N591" s="303">
        <f t="shared" si="448"/>
        <v>0</v>
      </c>
      <c r="O591" s="303">
        <f t="shared" si="448"/>
        <v>0</v>
      </c>
      <c r="P591" s="303">
        <f t="shared" si="448"/>
        <v>0</v>
      </c>
      <c r="Q591" s="303">
        <f t="shared" si="448"/>
        <v>14800.599999999999</v>
      </c>
      <c r="R591" s="303">
        <f t="shared" si="448"/>
        <v>14800.599999999999</v>
      </c>
      <c r="S591" s="303">
        <f t="shared" si="448"/>
        <v>0</v>
      </c>
      <c r="T591" s="303">
        <f t="shared" si="448"/>
        <v>0</v>
      </c>
      <c r="U591" s="303">
        <f t="shared" si="448"/>
        <v>0</v>
      </c>
      <c r="V591" s="303">
        <f t="shared" si="448"/>
        <v>0</v>
      </c>
      <c r="W591" s="303" t="e">
        <f>W592+#REF!</f>
        <v>#REF!</v>
      </c>
      <c r="X591" s="303" t="e">
        <f>X592+#REF!</f>
        <v>#REF!</v>
      </c>
      <c r="Y591" s="303" t="e">
        <f>Y592+#REF!</f>
        <v>#REF!</v>
      </c>
      <c r="Z591" s="303" t="e">
        <f>Z592+#REF!</f>
        <v>#REF!</v>
      </c>
      <c r="AA591" s="303" t="e">
        <f>AA592+#REF!</f>
        <v>#REF!</v>
      </c>
      <c r="AB591" s="303" t="e">
        <f>AB592+#REF!</f>
        <v>#REF!</v>
      </c>
      <c r="AC591" s="303" t="e">
        <f>AC592+#REF!</f>
        <v>#REF!</v>
      </c>
      <c r="AD591" s="303" t="e">
        <f>AD592+#REF!</f>
        <v>#REF!</v>
      </c>
      <c r="AE591" s="303" t="e">
        <f>AE592+#REF!</f>
        <v>#REF!</v>
      </c>
      <c r="AF591" s="303" t="e">
        <f>AF592+#REF!</f>
        <v>#REF!</v>
      </c>
      <c r="AG591" s="303" t="e">
        <f>AG592+#REF!</f>
        <v>#REF!</v>
      </c>
      <c r="AH591" s="303" t="e">
        <f>AH592+#REF!</f>
        <v>#REF!</v>
      </c>
      <c r="AI591" s="303" t="e">
        <f>AI592+#REF!</f>
        <v>#REF!</v>
      </c>
      <c r="AJ591" s="303" t="e">
        <f>AJ592+#REF!</f>
        <v>#REF!</v>
      </c>
      <c r="AK591" s="303" t="e">
        <f>AK592+#REF!</f>
        <v>#REF!</v>
      </c>
      <c r="AL591" s="303" t="e">
        <f>AL592+#REF!</f>
        <v>#REF!</v>
      </c>
      <c r="AM591" s="303" t="e">
        <f>AM592+#REF!</f>
        <v>#REF!</v>
      </c>
      <c r="AN591" s="303" t="e">
        <f>AN592+#REF!</f>
        <v>#REF!</v>
      </c>
      <c r="AO591" s="303" t="e">
        <f>AO592+#REF!</f>
        <v>#REF!</v>
      </c>
      <c r="AP591" s="303" t="e">
        <f>AP592+#REF!</f>
        <v>#REF!</v>
      </c>
      <c r="AQ591" s="303" t="e">
        <f>AQ592+#REF!</f>
        <v>#REF!</v>
      </c>
      <c r="AR591" s="303" t="e">
        <f>AR592+#REF!</f>
        <v>#REF!</v>
      </c>
      <c r="AS591" s="303" t="e">
        <f>AS592+#REF!</f>
        <v>#REF!</v>
      </c>
      <c r="AT591" s="303" t="e">
        <f>AT592+#REF!</f>
        <v>#REF!</v>
      </c>
      <c r="AU591" s="372">
        <f>SUM(AU594:AU594)</f>
        <v>0</v>
      </c>
      <c r="AV591" s="375"/>
      <c r="AW591" s="374"/>
      <c r="AX591" s="374"/>
      <c r="AY591" s="374"/>
      <c r="AZ591" s="313"/>
      <c r="BA591" s="313"/>
      <c r="BB591" s="375"/>
      <c r="BC591" s="375"/>
    </row>
    <row r="592" spans="1:55" s="274" customFormat="1" ht="70.5" customHeight="1" x14ac:dyDescent="0.25">
      <c r="A592" s="348" t="s">
        <v>79</v>
      </c>
      <c r="B592" s="347" t="s">
        <v>820</v>
      </c>
      <c r="C592" s="316"/>
      <c r="D592" s="316">
        <f>D593</f>
        <v>26500</v>
      </c>
      <c r="E592" s="316">
        <f t="shared" ref="E592" si="449">E593</f>
        <v>26500</v>
      </c>
      <c r="F592" s="347"/>
      <c r="G592" s="347"/>
      <c r="H592" s="316">
        <f t="shared" si="434"/>
        <v>23288</v>
      </c>
      <c r="I592" s="317">
        <f t="shared" si="437"/>
        <v>23288</v>
      </c>
      <c r="J592" s="303">
        <f t="shared" si="438"/>
        <v>0</v>
      </c>
      <c r="K592" s="316">
        <f t="shared" ref="K592:P592" si="450">K593</f>
        <v>23288</v>
      </c>
      <c r="L592" s="316">
        <f t="shared" si="450"/>
        <v>23288</v>
      </c>
      <c r="M592" s="316">
        <f t="shared" si="450"/>
        <v>0</v>
      </c>
      <c r="N592" s="316">
        <f t="shared" si="450"/>
        <v>0</v>
      </c>
      <c r="O592" s="316">
        <f t="shared" si="450"/>
        <v>0</v>
      </c>
      <c r="P592" s="316">
        <f t="shared" si="450"/>
        <v>0</v>
      </c>
      <c r="Q592" s="316">
        <f t="shared" ref="Q592:AT593" si="451">Q593</f>
        <v>14800.599999999999</v>
      </c>
      <c r="R592" s="316">
        <f t="shared" si="451"/>
        <v>14800.599999999999</v>
      </c>
      <c r="S592" s="316">
        <f t="shared" si="451"/>
        <v>0</v>
      </c>
      <c r="T592" s="316">
        <f t="shared" si="451"/>
        <v>0</v>
      </c>
      <c r="U592" s="316">
        <f t="shared" si="451"/>
        <v>0</v>
      </c>
      <c r="V592" s="316">
        <f t="shared" si="451"/>
        <v>0</v>
      </c>
      <c r="W592" s="316">
        <f t="shared" si="451"/>
        <v>8487.4000000000015</v>
      </c>
      <c r="X592" s="316">
        <f t="shared" si="451"/>
        <v>8487.4000000000015</v>
      </c>
      <c r="Y592" s="316">
        <f t="shared" si="451"/>
        <v>0</v>
      </c>
      <c r="Z592" s="316">
        <f t="shared" si="451"/>
        <v>0</v>
      </c>
      <c r="AA592" s="316">
        <f t="shared" si="451"/>
        <v>0</v>
      </c>
      <c r="AB592" s="316">
        <f t="shared" si="451"/>
        <v>0</v>
      </c>
      <c r="AC592" s="316">
        <f t="shared" si="451"/>
        <v>0</v>
      </c>
      <c r="AD592" s="316">
        <f t="shared" si="451"/>
        <v>0</v>
      </c>
      <c r="AE592" s="316">
        <f t="shared" si="451"/>
        <v>0</v>
      </c>
      <c r="AF592" s="316">
        <f t="shared" si="451"/>
        <v>0</v>
      </c>
      <c r="AG592" s="316">
        <f t="shared" si="451"/>
        <v>0</v>
      </c>
      <c r="AH592" s="316">
        <f t="shared" si="451"/>
        <v>0</v>
      </c>
      <c r="AI592" s="316">
        <f t="shared" si="451"/>
        <v>0</v>
      </c>
      <c r="AJ592" s="316">
        <f t="shared" si="451"/>
        <v>0</v>
      </c>
      <c r="AK592" s="316">
        <f t="shared" si="451"/>
        <v>0</v>
      </c>
      <c r="AL592" s="316">
        <f t="shared" si="451"/>
        <v>0</v>
      </c>
      <c r="AM592" s="316">
        <f t="shared" si="451"/>
        <v>0</v>
      </c>
      <c r="AN592" s="316">
        <f t="shared" si="451"/>
        <v>0</v>
      </c>
      <c r="AO592" s="316">
        <f t="shared" si="451"/>
        <v>0</v>
      </c>
      <c r="AP592" s="316">
        <f t="shared" si="451"/>
        <v>0</v>
      </c>
      <c r="AQ592" s="316">
        <f t="shared" si="451"/>
        <v>0</v>
      </c>
      <c r="AR592" s="316">
        <f t="shared" si="451"/>
        <v>0</v>
      </c>
      <c r="AS592" s="316">
        <f t="shared" si="451"/>
        <v>0</v>
      </c>
      <c r="AT592" s="316">
        <f t="shared" si="451"/>
        <v>0</v>
      </c>
      <c r="AU592" s="316"/>
      <c r="AV592" s="308"/>
      <c r="AW592" s="307"/>
      <c r="AX592" s="307"/>
      <c r="AY592" s="307"/>
      <c r="AZ592" s="313"/>
      <c r="BA592" s="313"/>
      <c r="BB592" s="308"/>
      <c r="BC592" s="308"/>
    </row>
    <row r="593" spans="1:57" s="274" customFormat="1" ht="70.5" customHeight="1" x14ac:dyDescent="0.25">
      <c r="A593" s="348" t="s">
        <v>151</v>
      </c>
      <c r="B593" s="347" t="s">
        <v>426</v>
      </c>
      <c r="C593" s="316"/>
      <c r="D593" s="316">
        <f>D594</f>
        <v>26500</v>
      </c>
      <c r="E593" s="316">
        <f>E594</f>
        <v>26500</v>
      </c>
      <c r="F593" s="347"/>
      <c r="G593" s="347"/>
      <c r="H593" s="316">
        <f t="shared" ref="H593:H617" si="452">K593+N593</f>
        <v>23288</v>
      </c>
      <c r="I593" s="317">
        <f t="shared" si="437"/>
        <v>23288</v>
      </c>
      <c r="J593" s="303">
        <f t="shared" si="438"/>
        <v>0</v>
      </c>
      <c r="K593" s="316">
        <f>K594</f>
        <v>23288</v>
      </c>
      <c r="L593" s="316">
        <f>L594</f>
        <v>23288</v>
      </c>
      <c r="M593" s="347"/>
      <c r="N593" s="316">
        <f>N594</f>
        <v>0</v>
      </c>
      <c r="O593" s="316">
        <f t="shared" ref="O593:AU593" si="453">O594</f>
        <v>0</v>
      </c>
      <c r="P593" s="316">
        <f>P594</f>
        <v>0</v>
      </c>
      <c r="Q593" s="316">
        <f t="shared" si="451"/>
        <v>14800.599999999999</v>
      </c>
      <c r="R593" s="316">
        <f t="shared" si="451"/>
        <v>14800.599999999999</v>
      </c>
      <c r="S593" s="316">
        <f t="shared" si="451"/>
        <v>0</v>
      </c>
      <c r="T593" s="316">
        <f t="shared" si="451"/>
        <v>0</v>
      </c>
      <c r="U593" s="316">
        <f t="shared" si="451"/>
        <v>0</v>
      </c>
      <c r="V593" s="316">
        <f t="shared" si="451"/>
        <v>0</v>
      </c>
      <c r="W593" s="316">
        <f t="shared" si="451"/>
        <v>8487.4000000000015</v>
      </c>
      <c r="X593" s="316">
        <f t="shared" si="451"/>
        <v>8487.4000000000015</v>
      </c>
      <c r="Y593" s="316">
        <f t="shared" si="451"/>
        <v>0</v>
      </c>
      <c r="Z593" s="316">
        <f t="shared" si="451"/>
        <v>0</v>
      </c>
      <c r="AA593" s="316">
        <f t="shared" si="451"/>
        <v>0</v>
      </c>
      <c r="AB593" s="316">
        <f t="shared" si="451"/>
        <v>0</v>
      </c>
      <c r="AC593" s="316">
        <f t="shared" si="451"/>
        <v>0</v>
      </c>
      <c r="AD593" s="316">
        <f t="shared" si="451"/>
        <v>0</v>
      </c>
      <c r="AE593" s="316">
        <f t="shared" si="451"/>
        <v>0</v>
      </c>
      <c r="AF593" s="316">
        <f t="shared" si="451"/>
        <v>0</v>
      </c>
      <c r="AG593" s="316">
        <f t="shared" si="451"/>
        <v>0</v>
      </c>
      <c r="AH593" s="316">
        <f t="shared" si="451"/>
        <v>0</v>
      </c>
      <c r="AI593" s="316">
        <f t="shared" si="451"/>
        <v>0</v>
      </c>
      <c r="AJ593" s="316">
        <f t="shared" si="451"/>
        <v>0</v>
      </c>
      <c r="AK593" s="316">
        <f t="shared" si="451"/>
        <v>0</v>
      </c>
      <c r="AL593" s="316">
        <f t="shared" si="451"/>
        <v>0</v>
      </c>
      <c r="AM593" s="316">
        <f t="shared" si="451"/>
        <v>0</v>
      </c>
      <c r="AN593" s="316">
        <f t="shared" si="451"/>
        <v>0</v>
      </c>
      <c r="AO593" s="316">
        <f t="shared" si="451"/>
        <v>0</v>
      </c>
      <c r="AP593" s="316">
        <f t="shared" si="451"/>
        <v>0</v>
      </c>
      <c r="AQ593" s="316">
        <f t="shared" si="451"/>
        <v>0</v>
      </c>
      <c r="AR593" s="316">
        <f t="shared" si="451"/>
        <v>0</v>
      </c>
      <c r="AS593" s="316">
        <f t="shared" si="451"/>
        <v>0</v>
      </c>
      <c r="AT593" s="316">
        <f t="shared" si="451"/>
        <v>0</v>
      </c>
      <c r="AU593" s="316">
        <f t="shared" si="453"/>
        <v>0</v>
      </c>
      <c r="AV593" s="308"/>
      <c r="AW593" s="307"/>
      <c r="AX593" s="307"/>
      <c r="AY593" s="307"/>
      <c r="AZ593" s="313"/>
      <c r="BA593" s="313"/>
      <c r="BB593" s="308"/>
      <c r="BC593" s="308"/>
    </row>
    <row r="594" spans="1:57" s="290" customFormat="1" ht="65.25" customHeight="1" x14ac:dyDescent="0.25">
      <c r="A594" s="318" t="s">
        <v>38</v>
      </c>
      <c r="B594" s="371" t="s">
        <v>992</v>
      </c>
      <c r="C594" s="447" t="s">
        <v>971</v>
      </c>
      <c r="D594" s="300">
        <v>26500</v>
      </c>
      <c r="E594" s="300">
        <v>26500</v>
      </c>
      <c r="F594" s="300"/>
      <c r="G594" s="300"/>
      <c r="H594" s="301">
        <f t="shared" si="452"/>
        <v>23288</v>
      </c>
      <c r="I594" s="302">
        <f t="shared" si="437"/>
        <v>23288</v>
      </c>
      <c r="J594" s="303">
        <f t="shared" si="438"/>
        <v>0</v>
      </c>
      <c r="K594" s="304">
        <f>L594+M594</f>
        <v>23288</v>
      </c>
      <c r="L594" s="304">
        <f>21144+2144</f>
        <v>23288</v>
      </c>
      <c r="M594" s="300"/>
      <c r="N594" s="304"/>
      <c r="O594" s="304"/>
      <c r="P594" s="321"/>
      <c r="Q594" s="304">
        <f>70%*I594-1501</f>
        <v>14800.599999999999</v>
      </c>
      <c r="R594" s="304">
        <f>Q594</f>
        <v>14800.599999999999</v>
      </c>
      <c r="S594" s="304"/>
      <c r="T594" s="304"/>
      <c r="U594" s="304"/>
      <c r="V594" s="304"/>
      <c r="W594" s="321">
        <f>I594-Q594</f>
        <v>8487.4000000000015</v>
      </c>
      <c r="X594" s="321">
        <f>W594</f>
        <v>8487.4000000000015</v>
      </c>
      <c r="Y594" s="321"/>
      <c r="Z594" s="405"/>
      <c r="AA594" s="405"/>
      <c r="AB594" s="405"/>
      <c r="AC594" s="305">
        <f>L594-O594-Q594-W594</f>
        <v>0</v>
      </c>
      <c r="AD594" s="305"/>
      <c r="AE594" s="305"/>
      <c r="AF594" s="405"/>
      <c r="AG594" s="405"/>
      <c r="AH594" s="405"/>
      <c r="AI594" s="306">
        <f>L594-O594-Q594-W594-AC594</f>
        <v>0</v>
      </c>
      <c r="AJ594" s="306"/>
      <c r="AK594" s="306"/>
      <c r="AL594" s="405"/>
      <c r="AM594" s="405"/>
      <c r="AN594" s="405"/>
      <c r="AO594" s="405"/>
      <c r="AP594" s="405"/>
      <c r="AQ594" s="405"/>
      <c r="AR594" s="405"/>
      <c r="AS594" s="405"/>
      <c r="AT594" s="405"/>
      <c r="AU594" s="405"/>
      <c r="AV594" s="308"/>
      <c r="AW594" s="405"/>
      <c r="AX594" s="307"/>
      <c r="AY594" s="307"/>
      <c r="AZ594" s="313"/>
      <c r="BA594" s="313"/>
      <c r="BB594" s="307"/>
      <c r="BC594" s="307"/>
      <c r="BD594" s="291"/>
      <c r="BE594" s="291"/>
    </row>
    <row r="595" spans="1:57" s="289" customFormat="1" ht="69" customHeight="1" x14ac:dyDescent="0.25">
      <c r="A595" s="354" t="s">
        <v>74</v>
      </c>
      <c r="B595" s="347" t="s">
        <v>889</v>
      </c>
      <c r="C595" s="316"/>
      <c r="D595" s="316">
        <f>H595</f>
        <v>0</v>
      </c>
      <c r="E595" s="316"/>
      <c r="F595" s="347"/>
      <c r="G595" s="347"/>
      <c r="H595" s="316">
        <f>K595+N595</f>
        <v>0</v>
      </c>
      <c r="I595" s="316"/>
      <c r="J595" s="316">
        <f t="shared" si="438"/>
        <v>0</v>
      </c>
      <c r="K595" s="303"/>
      <c r="L595" s="303"/>
      <c r="M595" s="303"/>
      <c r="N595" s="303">
        <f>O595+P595</f>
        <v>0</v>
      </c>
      <c r="O595" s="303"/>
      <c r="P595" s="303">
        <f>5%*O579</f>
        <v>0</v>
      </c>
      <c r="Q595" s="303"/>
      <c r="R595" s="303"/>
      <c r="S595" s="303"/>
      <c r="T595" s="303"/>
      <c r="U595" s="303"/>
      <c r="V595" s="303"/>
      <c r="W595" s="303"/>
      <c r="X595" s="303"/>
      <c r="Y595" s="303"/>
      <c r="Z595" s="303"/>
      <c r="AA595" s="303"/>
      <c r="AB595" s="303"/>
      <c r="AC595" s="303"/>
      <c r="AD595" s="303"/>
      <c r="AE595" s="303"/>
      <c r="AF595" s="303"/>
      <c r="AG595" s="303"/>
      <c r="AH595" s="303"/>
      <c r="AI595" s="303"/>
      <c r="AJ595" s="303"/>
      <c r="AK595" s="303"/>
      <c r="AL595" s="303"/>
      <c r="AM595" s="303"/>
      <c r="AN595" s="303"/>
      <c r="AO595" s="303"/>
      <c r="AP595" s="303"/>
      <c r="AQ595" s="303"/>
      <c r="AR595" s="303"/>
      <c r="AS595" s="303"/>
      <c r="AT595" s="303"/>
      <c r="AU595" s="411"/>
      <c r="AV595" s="375"/>
      <c r="AW595" s="374"/>
      <c r="AX595" s="374"/>
      <c r="AY595" s="374"/>
      <c r="AZ595" s="313"/>
      <c r="BA595" s="313"/>
      <c r="BB595" s="375"/>
      <c r="BC595" s="375"/>
    </row>
    <row r="596" spans="1:57" s="288" customFormat="1" ht="42" customHeight="1" x14ac:dyDescent="0.25">
      <c r="A596" s="376" t="s">
        <v>941</v>
      </c>
      <c r="B596" s="377" t="s">
        <v>25</v>
      </c>
      <c r="C596" s="529"/>
      <c r="D596" s="303">
        <f>D597+D605+D626</f>
        <v>177101</v>
      </c>
      <c r="E596" s="303">
        <f>E597+E605+E626</f>
        <v>169767</v>
      </c>
      <c r="F596" s="377"/>
      <c r="G596" s="377"/>
      <c r="H596" s="303">
        <f>H597+H605+H626+H633</f>
        <v>134985.20600000001</v>
      </c>
      <c r="I596" s="303">
        <f>I597+I605+I626+I633</f>
        <v>134849.72</v>
      </c>
      <c r="J596" s="303">
        <f t="shared" si="438"/>
        <v>135.48600000000002</v>
      </c>
      <c r="K596" s="303">
        <f>K597+K605+K626+K633</f>
        <v>132140</v>
      </c>
      <c r="L596" s="303">
        <f t="shared" ref="L596:V596" si="454">L597+L605+L626+L633</f>
        <v>132140</v>
      </c>
      <c r="M596" s="303">
        <f t="shared" si="454"/>
        <v>0</v>
      </c>
      <c r="N596" s="303">
        <f t="shared" si="454"/>
        <v>2845.2060000000001</v>
      </c>
      <c r="O596" s="303">
        <f t="shared" si="454"/>
        <v>2709.7200000000003</v>
      </c>
      <c r="P596" s="303">
        <f t="shared" si="454"/>
        <v>135.48600000000002</v>
      </c>
      <c r="Q596" s="303">
        <f t="shared" si="454"/>
        <v>30545.73</v>
      </c>
      <c r="R596" s="303">
        <f t="shared" si="454"/>
        <v>27836.2</v>
      </c>
      <c r="S596" s="303">
        <f t="shared" si="454"/>
        <v>2709.5299999999997</v>
      </c>
      <c r="T596" s="303">
        <f t="shared" si="454"/>
        <v>135.48600000000002</v>
      </c>
      <c r="U596" s="303">
        <f t="shared" si="454"/>
        <v>0</v>
      </c>
      <c r="V596" s="303">
        <f t="shared" si="454"/>
        <v>135.48600000000002</v>
      </c>
      <c r="W596" s="303" t="e">
        <f>#REF!+W597+W605+W626+#REF!+#REF!+#REF!</f>
        <v>#REF!</v>
      </c>
      <c r="X596" s="303" t="e">
        <f>#REF!+X597+X605+X626+#REF!+#REF!+#REF!</f>
        <v>#REF!</v>
      </c>
      <c r="Y596" s="303" t="e">
        <f>#REF!+Y597+Y605+Y626+#REF!+#REF!+#REF!</f>
        <v>#REF!</v>
      </c>
      <c r="Z596" s="303" t="e">
        <f>#REF!+Z597+Z605+Z626+#REF!+#REF!+#REF!</f>
        <v>#REF!</v>
      </c>
      <c r="AA596" s="303" t="e">
        <f>#REF!+AA597+AA605+AA626+#REF!+#REF!+#REF!</f>
        <v>#REF!</v>
      </c>
      <c r="AB596" s="303" t="e">
        <f>#REF!+AB597+AB605+AB626+#REF!+#REF!+#REF!</f>
        <v>#REF!</v>
      </c>
      <c r="AC596" s="303" t="e">
        <f>#REF!+AC597+AC605+AC626+#REF!+#REF!+#REF!</f>
        <v>#REF!</v>
      </c>
      <c r="AD596" s="303" t="e">
        <f>#REF!+AD597+AD605+AD626+#REF!+#REF!+#REF!</f>
        <v>#REF!</v>
      </c>
      <c r="AE596" s="303" t="e">
        <f>#REF!+AE597+AE605+AE626+#REF!+#REF!+#REF!</f>
        <v>#REF!</v>
      </c>
      <c r="AF596" s="303" t="e">
        <f>#REF!+AF597+AF605+AF626+#REF!+#REF!+#REF!</f>
        <v>#REF!</v>
      </c>
      <c r="AG596" s="303" t="e">
        <f>#REF!+AG597+AG605+AG626+#REF!+#REF!+#REF!</f>
        <v>#REF!</v>
      </c>
      <c r="AH596" s="303" t="e">
        <f>#REF!+AH597+AH605+AH626+#REF!+#REF!+#REF!</f>
        <v>#REF!</v>
      </c>
      <c r="AI596" s="303" t="e">
        <f>#REF!+AI597+AI605+AI626+#REF!+#REF!+#REF!</f>
        <v>#REF!</v>
      </c>
      <c r="AJ596" s="303" t="e">
        <f>#REF!+AJ597+AJ605+AJ626+#REF!+#REF!+#REF!</f>
        <v>#REF!</v>
      </c>
      <c r="AK596" s="303" t="e">
        <f>#REF!+AK597+AK605+AK626+#REF!+#REF!+#REF!</f>
        <v>#REF!</v>
      </c>
      <c r="AL596" s="303" t="e">
        <f>#REF!+AL597+AL605+AL626+#REF!+#REF!+#REF!</f>
        <v>#REF!</v>
      </c>
      <c r="AM596" s="303" t="e">
        <f>#REF!+AM597+AM605+AM626+#REF!+#REF!+#REF!</f>
        <v>#REF!</v>
      </c>
      <c r="AN596" s="303" t="e">
        <f>#REF!+AN597+AN605+AN626+#REF!+#REF!+#REF!</f>
        <v>#REF!</v>
      </c>
      <c r="AO596" s="303" t="e">
        <f>#REF!+AO597+AO605+AO626+#REF!+#REF!+#REF!</f>
        <v>#REF!</v>
      </c>
      <c r="AP596" s="303" t="e">
        <f>#REF!+AP597+AP605+AP626+#REF!+#REF!+#REF!</f>
        <v>#REF!</v>
      </c>
      <c r="AQ596" s="303" t="e">
        <f>#REF!+AQ597+AQ605+AQ626+#REF!+#REF!+#REF!</f>
        <v>#REF!</v>
      </c>
      <c r="AR596" s="303" t="e">
        <f>#REF!+AR597+AR605+AR626+#REF!+#REF!+#REF!</f>
        <v>#REF!</v>
      </c>
      <c r="AS596" s="303" t="e">
        <f>#REF!+AS597+AS605+AS626+#REF!+#REF!+#REF!</f>
        <v>#REF!</v>
      </c>
      <c r="AT596" s="303" t="e">
        <f>#REF!+AT597+AT605+AT626+#REF!+#REF!+#REF!</f>
        <v>#REF!</v>
      </c>
      <c r="AU596" s="372"/>
      <c r="AV596" s="373"/>
      <c r="AW596" s="366"/>
      <c r="AX596" s="366"/>
      <c r="AY596" s="366"/>
      <c r="AZ596" s="313"/>
      <c r="BA596" s="313"/>
      <c r="BB596" s="373"/>
      <c r="BC596" s="418"/>
    </row>
    <row r="597" spans="1:57" s="289" customFormat="1" ht="69" customHeight="1" x14ac:dyDescent="0.25">
      <c r="A597" s="354" t="s">
        <v>48</v>
      </c>
      <c r="B597" s="347" t="s">
        <v>49</v>
      </c>
      <c r="C597" s="316"/>
      <c r="D597" s="303">
        <f t="shared" ref="D597:E597" si="455">D598+D599</f>
        <v>65071</v>
      </c>
      <c r="E597" s="303">
        <f t="shared" si="455"/>
        <v>58917</v>
      </c>
      <c r="F597" s="347"/>
      <c r="G597" s="347"/>
      <c r="H597" s="316">
        <f>K597+N597</f>
        <v>58917</v>
      </c>
      <c r="I597" s="317">
        <f t="shared" si="437"/>
        <v>58917</v>
      </c>
      <c r="J597" s="316">
        <f t="shared" si="438"/>
        <v>0</v>
      </c>
      <c r="K597" s="303">
        <f t="shared" ref="K597:M597" si="456">K598+K599</f>
        <v>58917</v>
      </c>
      <c r="L597" s="303">
        <f t="shared" si="456"/>
        <v>58917</v>
      </c>
      <c r="M597" s="303">
        <f t="shared" si="456"/>
        <v>0</v>
      </c>
      <c r="N597" s="303">
        <f>N598+N599</f>
        <v>0</v>
      </c>
      <c r="O597" s="303">
        <f t="shared" ref="O597:AT597" si="457">O598+O599</f>
        <v>0</v>
      </c>
      <c r="P597" s="303">
        <f t="shared" si="457"/>
        <v>0</v>
      </c>
      <c r="Q597" s="303">
        <f t="shared" si="457"/>
        <v>16692.2</v>
      </c>
      <c r="R597" s="303">
        <f t="shared" si="457"/>
        <v>16692.2</v>
      </c>
      <c r="S597" s="303">
        <f t="shared" si="457"/>
        <v>0</v>
      </c>
      <c r="T597" s="303">
        <f t="shared" si="457"/>
        <v>0</v>
      </c>
      <c r="U597" s="303">
        <f t="shared" si="457"/>
        <v>0</v>
      </c>
      <c r="V597" s="303">
        <f t="shared" si="457"/>
        <v>0</v>
      </c>
      <c r="W597" s="303">
        <f t="shared" si="457"/>
        <v>42224.800000000003</v>
      </c>
      <c r="X597" s="303">
        <f t="shared" si="457"/>
        <v>42224.800000000003</v>
      </c>
      <c r="Y597" s="303">
        <f t="shared" si="457"/>
        <v>0</v>
      </c>
      <c r="Z597" s="303">
        <f t="shared" si="457"/>
        <v>0</v>
      </c>
      <c r="AA597" s="303">
        <f t="shared" si="457"/>
        <v>0</v>
      </c>
      <c r="AB597" s="303">
        <f t="shared" si="457"/>
        <v>0</v>
      </c>
      <c r="AC597" s="303">
        <f t="shared" si="457"/>
        <v>0</v>
      </c>
      <c r="AD597" s="303">
        <f t="shared" si="457"/>
        <v>0</v>
      </c>
      <c r="AE597" s="303">
        <f t="shared" si="457"/>
        <v>0</v>
      </c>
      <c r="AF597" s="303">
        <f t="shared" si="457"/>
        <v>0</v>
      </c>
      <c r="AG597" s="303">
        <f t="shared" si="457"/>
        <v>0</v>
      </c>
      <c r="AH597" s="303">
        <f t="shared" si="457"/>
        <v>0</v>
      </c>
      <c r="AI597" s="303">
        <f t="shared" si="457"/>
        <v>0</v>
      </c>
      <c r="AJ597" s="303">
        <f t="shared" si="457"/>
        <v>0</v>
      </c>
      <c r="AK597" s="303">
        <f t="shared" si="457"/>
        <v>0</v>
      </c>
      <c r="AL597" s="303">
        <f t="shared" si="457"/>
        <v>0</v>
      </c>
      <c r="AM597" s="303">
        <f t="shared" si="457"/>
        <v>0</v>
      </c>
      <c r="AN597" s="303">
        <f t="shared" si="457"/>
        <v>0</v>
      </c>
      <c r="AO597" s="303">
        <f t="shared" si="457"/>
        <v>0</v>
      </c>
      <c r="AP597" s="303">
        <f t="shared" si="457"/>
        <v>0</v>
      </c>
      <c r="AQ597" s="303">
        <f t="shared" si="457"/>
        <v>0</v>
      </c>
      <c r="AR597" s="303">
        <f t="shared" si="457"/>
        <v>0</v>
      </c>
      <c r="AS597" s="303">
        <f t="shared" si="457"/>
        <v>0</v>
      </c>
      <c r="AT597" s="303">
        <f t="shared" si="457"/>
        <v>0</v>
      </c>
      <c r="AU597" s="372"/>
      <c r="AV597" s="375"/>
      <c r="AW597" s="374"/>
      <c r="AX597" s="374"/>
      <c r="AY597" s="374"/>
      <c r="AZ597" s="313"/>
      <c r="BA597" s="313"/>
      <c r="BB597" s="375"/>
      <c r="BC597" s="375"/>
    </row>
    <row r="598" spans="1:57" s="293" customFormat="1" ht="36" customHeight="1" x14ac:dyDescent="0.25">
      <c r="A598" s="354" t="s">
        <v>121</v>
      </c>
      <c r="B598" s="347" t="s">
        <v>122</v>
      </c>
      <c r="C598" s="316"/>
      <c r="D598" s="316">
        <v>0</v>
      </c>
      <c r="E598" s="316">
        <v>0</v>
      </c>
      <c r="F598" s="347"/>
      <c r="G598" s="347"/>
      <c r="H598" s="301">
        <f t="shared" si="452"/>
        <v>0</v>
      </c>
      <c r="I598" s="302">
        <f t="shared" si="437"/>
        <v>0</v>
      </c>
      <c r="J598" s="303">
        <f t="shared" si="438"/>
        <v>0</v>
      </c>
      <c r="K598" s="347"/>
      <c r="L598" s="347"/>
      <c r="M598" s="347"/>
      <c r="N598" s="305"/>
      <c r="O598" s="305"/>
      <c r="P598" s="305"/>
      <c r="Q598" s="305"/>
      <c r="R598" s="305"/>
      <c r="S598" s="305"/>
      <c r="T598" s="305"/>
      <c r="U598" s="305"/>
      <c r="V598" s="305"/>
      <c r="W598" s="305"/>
      <c r="X598" s="305"/>
      <c r="Y598" s="305"/>
      <c r="Z598" s="305"/>
      <c r="AA598" s="305"/>
      <c r="AB598" s="305"/>
      <c r="AC598" s="305">
        <f>O598-Q598-W598</f>
        <v>0</v>
      </c>
      <c r="AD598" s="305"/>
      <c r="AE598" s="305"/>
      <c r="AF598" s="305"/>
      <c r="AG598" s="305"/>
      <c r="AH598" s="305"/>
      <c r="AI598" s="305">
        <f>O598-W598-AC598</f>
        <v>0</v>
      </c>
      <c r="AJ598" s="305"/>
      <c r="AK598" s="305"/>
      <c r="AL598" s="305"/>
      <c r="AM598" s="305"/>
      <c r="AN598" s="305"/>
      <c r="AO598" s="305"/>
      <c r="AP598" s="305"/>
      <c r="AQ598" s="305"/>
      <c r="AR598" s="305"/>
      <c r="AS598" s="305"/>
      <c r="AT598" s="305"/>
      <c r="AU598" s="307"/>
      <c r="AV598" s="308"/>
      <c r="AW598" s="312"/>
      <c r="AX598" s="312"/>
      <c r="AY598" s="312"/>
      <c r="AZ598" s="313"/>
      <c r="BA598" s="313"/>
      <c r="BB598" s="314"/>
      <c r="BC598" s="314"/>
    </row>
    <row r="599" spans="1:57" s="293" customFormat="1" ht="42.75" customHeight="1" x14ac:dyDescent="0.25">
      <c r="A599" s="354" t="s">
        <v>123</v>
      </c>
      <c r="B599" s="347" t="s">
        <v>124</v>
      </c>
      <c r="C599" s="316"/>
      <c r="D599" s="303">
        <f t="shared" ref="D599:E599" si="458">D600+D603</f>
        <v>65071</v>
      </c>
      <c r="E599" s="303">
        <f t="shared" si="458"/>
        <v>58917</v>
      </c>
      <c r="F599" s="347"/>
      <c r="G599" s="347"/>
      <c r="H599" s="316">
        <f t="shared" si="452"/>
        <v>58917</v>
      </c>
      <c r="I599" s="317">
        <f t="shared" si="437"/>
        <v>58917</v>
      </c>
      <c r="J599" s="303">
        <f t="shared" si="438"/>
        <v>0</v>
      </c>
      <c r="K599" s="303">
        <f t="shared" ref="K599:M599" si="459">K600+K603</f>
        <v>58917</v>
      </c>
      <c r="L599" s="303">
        <f t="shared" si="459"/>
        <v>58917</v>
      </c>
      <c r="M599" s="303">
        <f t="shared" si="459"/>
        <v>0</v>
      </c>
      <c r="N599" s="303">
        <f>N600+N603</f>
        <v>0</v>
      </c>
      <c r="O599" s="303">
        <f>O600+O603</f>
        <v>0</v>
      </c>
      <c r="P599" s="303">
        <f t="shared" ref="P599:AT599" si="460">P600+P603</f>
        <v>0</v>
      </c>
      <c r="Q599" s="303">
        <f t="shared" si="460"/>
        <v>16692.2</v>
      </c>
      <c r="R599" s="303">
        <f t="shared" si="460"/>
        <v>16692.2</v>
      </c>
      <c r="S599" s="303">
        <f t="shared" si="460"/>
        <v>0</v>
      </c>
      <c r="T599" s="303">
        <f t="shared" si="460"/>
        <v>0</v>
      </c>
      <c r="U599" s="303">
        <f t="shared" si="460"/>
        <v>0</v>
      </c>
      <c r="V599" s="303">
        <f t="shared" si="460"/>
        <v>0</v>
      </c>
      <c r="W599" s="303">
        <f t="shared" si="460"/>
        <v>42224.800000000003</v>
      </c>
      <c r="X599" s="303">
        <f t="shared" si="460"/>
        <v>42224.800000000003</v>
      </c>
      <c r="Y599" s="303">
        <f t="shared" si="460"/>
        <v>0</v>
      </c>
      <c r="Z599" s="303">
        <f t="shared" si="460"/>
        <v>0</v>
      </c>
      <c r="AA599" s="303">
        <f t="shared" si="460"/>
        <v>0</v>
      </c>
      <c r="AB599" s="303">
        <f t="shared" si="460"/>
        <v>0</v>
      </c>
      <c r="AC599" s="303">
        <f t="shared" si="460"/>
        <v>0</v>
      </c>
      <c r="AD599" s="303">
        <f t="shared" si="460"/>
        <v>0</v>
      </c>
      <c r="AE599" s="303">
        <f t="shared" si="460"/>
        <v>0</v>
      </c>
      <c r="AF599" s="303">
        <f t="shared" si="460"/>
        <v>0</v>
      </c>
      <c r="AG599" s="303">
        <f t="shared" si="460"/>
        <v>0</v>
      </c>
      <c r="AH599" s="303">
        <f t="shared" si="460"/>
        <v>0</v>
      </c>
      <c r="AI599" s="303">
        <f t="shared" si="460"/>
        <v>0</v>
      </c>
      <c r="AJ599" s="303">
        <f t="shared" si="460"/>
        <v>0</v>
      </c>
      <c r="AK599" s="303">
        <f t="shared" si="460"/>
        <v>0</v>
      </c>
      <c r="AL599" s="303">
        <f t="shared" si="460"/>
        <v>0</v>
      </c>
      <c r="AM599" s="303">
        <f t="shared" si="460"/>
        <v>0</v>
      </c>
      <c r="AN599" s="303">
        <f t="shared" si="460"/>
        <v>0</v>
      </c>
      <c r="AO599" s="303">
        <f t="shared" si="460"/>
        <v>0</v>
      </c>
      <c r="AP599" s="303">
        <f t="shared" si="460"/>
        <v>0</v>
      </c>
      <c r="AQ599" s="303">
        <f t="shared" si="460"/>
        <v>0</v>
      </c>
      <c r="AR599" s="303">
        <f t="shared" si="460"/>
        <v>0</v>
      </c>
      <c r="AS599" s="303">
        <f t="shared" si="460"/>
        <v>0</v>
      </c>
      <c r="AT599" s="303">
        <f t="shared" si="460"/>
        <v>0</v>
      </c>
      <c r="AU599" s="303">
        <f>SUM(AU602:AU604)</f>
        <v>0</v>
      </c>
      <c r="AV599" s="308"/>
      <c r="AW599" s="396"/>
      <c r="AX599" s="312"/>
      <c r="AY599" s="312"/>
      <c r="AZ599" s="313"/>
      <c r="BA599" s="313"/>
      <c r="BB599" s="314"/>
      <c r="BC599" s="314"/>
    </row>
    <row r="600" spans="1:57" s="293" customFormat="1" ht="56.25" customHeight="1" x14ac:dyDescent="0.25">
      <c r="A600" s="354" t="s">
        <v>826</v>
      </c>
      <c r="B600" s="347" t="s">
        <v>820</v>
      </c>
      <c r="C600" s="316"/>
      <c r="D600" s="303">
        <f t="shared" ref="D600:E601" si="461">D601</f>
        <v>30000</v>
      </c>
      <c r="E600" s="303">
        <f t="shared" si="461"/>
        <v>23846</v>
      </c>
      <c r="F600" s="347"/>
      <c r="G600" s="347"/>
      <c r="H600" s="316">
        <f t="shared" si="452"/>
        <v>23846</v>
      </c>
      <c r="I600" s="317">
        <f t="shared" si="437"/>
        <v>23846</v>
      </c>
      <c r="J600" s="303">
        <f t="shared" si="438"/>
        <v>0</v>
      </c>
      <c r="K600" s="303">
        <f t="shared" ref="K600:L601" si="462">K601</f>
        <v>23846</v>
      </c>
      <c r="L600" s="303">
        <f t="shared" si="462"/>
        <v>23846</v>
      </c>
      <c r="M600" s="303">
        <f>M601</f>
        <v>0</v>
      </c>
      <c r="N600" s="303">
        <f>N601</f>
        <v>0</v>
      </c>
      <c r="O600" s="303">
        <f>O601</f>
        <v>0</v>
      </c>
      <c r="P600" s="303">
        <f t="shared" ref="P600:AN600" si="463">P601</f>
        <v>0</v>
      </c>
      <c r="Q600" s="303">
        <f t="shared" si="463"/>
        <v>16692.2</v>
      </c>
      <c r="R600" s="303">
        <f t="shared" si="463"/>
        <v>16692.2</v>
      </c>
      <c r="S600" s="303">
        <f t="shared" si="463"/>
        <v>0</v>
      </c>
      <c r="T600" s="303">
        <f t="shared" si="463"/>
        <v>0</v>
      </c>
      <c r="U600" s="303">
        <f t="shared" si="463"/>
        <v>0</v>
      </c>
      <c r="V600" s="303">
        <f t="shared" si="463"/>
        <v>0</v>
      </c>
      <c r="W600" s="303">
        <f t="shared" si="463"/>
        <v>7153.7999999999993</v>
      </c>
      <c r="X600" s="303">
        <f t="shared" si="463"/>
        <v>7153.7999999999993</v>
      </c>
      <c r="Y600" s="303">
        <f t="shared" si="463"/>
        <v>0</v>
      </c>
      <c r="Z600" s="303">
        <f t="shared" si="463"/>
        <v>0</v>
      </c>
      <c r="AA600" s="303">
        <f t="shared" si="463"/>
        <v>0</v>
      </c>
      <c r="AB600" s="303">
        <f t="shared" si="463"/>
        <v>0</v>
      </c>
      <c r="AC600" s="303">
        <f t="shared" si="463"/>
        <v>0</v>
      </c>
      <c r="AD600" s="303">
        <f t="shared" si="463"/>
        <v>0</v>
      </c>
      <c r="AE600" s="303">
        <f t="shared" si="463"/>
        <v>0</v>
      </c>
      <c r="AF600" s="303">
        <f t="shared" si="463"/>
        <v>0</v>
      </c>
      <c r="AG600" s="303">
        <f t="shared" si="463"/>
        <v>0</v>
      </c>
      <c r="AH600" s="303">
        <f t="shared" si="463"/>
        <v>0</v>
      </c>
      <c r="AI600" s="303">
        <f t="shared" si="463"/>
        <v>0</v>
      </c>
      <c r="AJ600" s="303">
        <f t="shared" si="463"/>
        <v>0</v>
      </c>
      <c r="AK600" s="303">
        <f t="shared" si="463"/>
        <v>0</v>
      </c>
      <c r="AL600" s="303">
        <f t="shared" si="463"/>
        <v>0</v>
      </c>
      <c r="AM600" s="303">
        <f t="shared" si="463"/>
        <v>0</v>
      </c>
      <c r="AN600" s="303">
        <f t="shared" si="463"/>
        <v>0</v>
      </c>
      <c r="AO600" s="303">
        <f t="shared" ref="AO600:AT600" si="464">AO601</f>
        <v>0</v>
      </c>
      <c r="AP600" s="303">
        <f t="shared" si="464"/>
        <v>0</v>
      </c>
      <c r="AQ600" s="303">
        <f t="shared" si="464"/>
        <v>0</v>
      </c>
      <c r="AR600" s="303">
        <f t="shared" si="464"/>
        <v>0</v>
      </c>
      <c r="AS600" s="303">
        <f t="shared" si="464"/>
        <v>0</v>
      </c>
      <c r="AT600" s="303">
        <f t="shared" si="464"/>
        <v>0</v>
      </c>
      <c r="AU600" s="303"/>
      <c r="AV600" s="308"/>
      <c r="AW600" s="396"/>
      <c r="AX600" s="312"/>
      <c r="AY600" s="312"/>
      <c r="AZ600" s="313"/>
      <c r="BA600" s="313"/>
      <c r="BB600" s="314"/>
      <c r="BC600" s="314"/>
    </row>
    <row r="601" spans="1:57" s="293" customFormat="1" ht="42.75" customHeight="1" x14ac:dyDescent="0.25">
      <c r="A601" s="354" t="s">
        <v>151</v>
      </c>
      <c r="B601" s="347" t="s">
        <v>832</v>
      </c>
      <c r="C601" s="316"/>
      <c r="D601" s="303">
        <f t="shared" si="461"/>
        <v>30000</v>
      </c>
      <c r="E601" s="303">
        <f t="shared" si="461"/>
        <v>23846</v>
      </c>
      <c r="F601" s="347"/>
      <c r="G601" s="347"/>
      <c r="H601" s="316">
        <f t="shared" si="452"/>
        <v>23846</v>
      </c>
      <c r="I601" s="317">
        <f t="shared" si="437"/>
        <v>23846</v>
      </c>
      <c r="J601" s="303">
        <f t="shared" ref="J601:J628" si="465">M601+P601</f>
        <v>0</v>
      </c>
      <c r="K601" s="303">
        <f t="shared" si="462"/>
        <v>23846</v>
      </c>
      <c r="L601" s="303">
        <f t="shared" si="462"/>
        <v>23846</v>
      </c>
      <c r="M601" s="303">
        <f t="shared" ref="M601" si="466">M602</f>
        <v>0</v>
      </c>
      <c r="N601" s="303">
        <f>N602</f>
        <v>0</v>
      </c>
      <c r="O601" s="303">
        <f t="shared" ref="O601:AT601" si="467">O602</f>
        <v>0</v>
      </c>
      <c r="P601" s="303">
        <f t="shared" si="467"/>
        <v>0</v>
      </c>
      <c r="Q601" s="303">
        <f t="shared" si="467"/>
        <v>16692.2</v>
      </c>
      <c r="R601" s="303">
        <f t="shared" si="467"/>
        <v>16692.2</v>
      </c>
      <c r="S601" s="303">
        <f t="shared" si="467"/>
        <v>0</v>
      </c>
      <c r="T601" s="303">
        <f t="shared" si="467"/>
        <v>0</v>
      </c>
      <c r="U601" s="303">
        <f t="shared" si="467"/>
        <v>0</v>
      </c>
      <c r="V601" s="303">
        <f t="shared" si="467"/>
        <v>0</v>
      </c>
      <c r="W601" s="303">
        <f t="shared" si="467"/>
        <v>7153.7999999999993</v>
      </c>
      <c r="X601" s="303">
        <f t="shared" si="467"/>
        <v>7153.7999999999993</v>
      </c>
      <c r="Y601" s="303">
        <f t="shared" si="467"/>
        <v>0</v>
      </c>
      <c r="Z601" s="303">
        <f t="shared" si="467"/>
        <v>0</v>
      </c>
      <c r="AA601" s="303">
        <f t="shared" si="467"/>
        <v>0</v>
      </c>
      <c r="AB601" s="303">
        <f t="shared" si="467"/>
        <v>0</v>
      </c>
      <c r="AC601" s="303">
        <f t="shared" si="467"/>
        <v>0</v>
      </c>
      <c r="AD601" s="303">
        <f t="shared" si="467"/>
        <v>0</v>
      </c>
      <c r="AE601" s="303">
        <f t="shared" si="467"/>
        <v>0</v>
      </c>
      <c r="AF601" s="303">
        <f t="shared" si="467"/>
        <v>0</v>
      </c>
      <c r="AG601" s="303">
        <f t="shared" si="467"/>
        <v>0</v>
      </c>
      <c r="AH601" s="303">
        <f t="shared" si="467"/>
        <v>0</v>
      </c>
      <c r="AI601" s="303">
        <f t="shared" si="467"/>
        <v>0</v>
      </c>
      <c r="AJ601" s="303">
        <f t="shared" si="467"/>
        <v>0</v>
      </c>
      <c r="AK601" s="303">
        <f t="shared" si="467"/>
        <v>0</v>
      </c>
      <c r="AL601" s="303">
        <f t="shared" si="467"/>
        <v>0</v>
      </c>
      <c r="AM601" s="303">
        <f t="shared" si="467"/>
        <v>0</v>
      </c>
      <c r="AN601" s="303">
        <f t="shared" si="467"/>
        <v>0</v>
      </c>
      <c r="AO601" s="303">
        <f t="shared" si="467"/>
        <v>0</v>
      </c>
      <c r="AP601" s="303">
        <f t="shared" si="467"/>
        <v>0</v>
      </c>
      <c r="AQ601" s="303">
        <f t="shared" si="467"/>
        <v>0</v>
      </c>
      <c r="AR601" s="303">
        <f t="shared" si="467"/>
        <v>0</v>
      </c>
      <c r="AS601" s="303">
        <f t="shared" si="467"/>
        <v>0</v>
      </c>
      <c r="AT601" s="303">
        <f t="shared" si="467"/>
        <v>0</v>
      </c>
      <c r="AU601" s="303"/>
      <c r="AV601" s="308"/>
      <c r="AW601" s="396"/>
      <c r="AX601" s="312"/>
      <c r="AY601" s="312"/>
      <c r="AZ601" s="313"/>
      <c r="BA601" s="313"/>
      <c r="BB601" s="314"/>
      <c r="BC601" s="314"/>
    </row>
    <row r="602" spans="1:57" s="296" customFormat="1" ht="54" customHeight="1" x14ac:dyDescent="0.25">
      <c r="A602" s="318" t="s">
        <v>38</v>
      </c>
      <c r="B602" s="352" t="s">
        <v>537</v>
      </c>
      <c r="C602" s="352" t="s">
        <v>916</v>
      </c>
      <c r="D602" s="301">
        <v>30000</v>
      </c>
      <c r="E602" s="301">
        <v>23846</v>
      </c>
      <c r="F602" s="352"/>
      <c r="G602" s="352"/>
      <c r="H602" s="301">
        <f t="shared" si="452"/>
        <v>23846</v>
      </c>
      <c r="I602" s="302">
        <f t="shared" si="437"/>
        <v>23846</v>
      </c>
      <c r="J602" s="303">
        <f t="shared" si="465"/>
        <v>0</v>
      </c>
      <c r="K602" s="305">
        <f>L602+M602</f>
        <v>23846</v>
      </c>
      <c r="L602" s="304">
        <v>23846</v>
      </c>
      <c r="M602" s="352"/>
      <c r="N602" s="305"/>
      <c r="O602" s="304"/>
      <c r="P602" s="305"/>
      <c r="Q602" s="305">
        <f>70%*I602</f>
        <v>16692.2</v>
      </c>
      <c r="R602" s="305">
        <f>Q602</f>
        <v>16692.2</v>
      </c>
      <c r="S602" s="305"/>
      <c r="T602" s="305"/>
      <c r="U602" s="305"/>
      <c r="V602" s="305"/>
      <c r="W602" s="305">
        <f>I602-Q602</f>
        <v>7153.7999999999993</v>
      </c>
      <c r="X602" s="305">
        <f>W602</f>
        <v>7153.7999999999993</v>
      </c>
      <c r="Y602" s="305"/>
      <c r="Z602" s="305"/>
      <c r="AA602" s="305"/>
      <c r="AB602" s="305"/>
      <c r="AC602" s="305">
        <f>I602-Q602-W602</f>
        <v>0</v>
      </c>
      <c r="AD602" s="305"/>
      <c r="AE602" s="305"/>
      <c r="AF602" s="305"/>
      <c r="AG602" s="305"/>
      <c r="AH602" s="305"/>
      <c r="AI602" s="306">
        <f>I602-Q602-W602-AC602</f>
        <v>0</v>
      </c>
      <c r="AJ602" s="306"/>
      <c r="AK602" s="306"/>
      <c r="AL602" s="305"/>
      <c r="AM602" s="305"/>
      <c r="AN602" s="305"/>
      <c r="AO602" s="305"/>
      <c r="AP602" s="305"/>
      <c r="AQ602" s="305"/>
      <c r="AR602" s="305"/>
      <c r="AS602" s="305"/>
      <c r="AT602" s="305"/>
      <c r="AU602" s="443"/>
      <c r="AV602" s="308"/>
      <c r="AW602" s="415"/>
      <c r="AX602" s="415"/>
      <c r="AY602" s="312"/>
      <c r="AZ602" s="313"/>
      <c r="BA602" s="313"/>
      <c r="BB602" s="314"/>
      <c r="BC602" s="314"/>
    </row>
    <row r="603" spans="1:57" s="295" customFormat="1" ht="37.5" customHeight="1" x14ac:dyDescent="0.25">
      <c r="A603" s="354" t="s">
        <v>840</v>
      </c>
      <c r="B603" s="347" t="s">
        <v>821</v>
      </c>
      <c r="C603" s="316"/>
      <c r="D603" s="303">
        <f>SUM(D604:D604)</f>
        <v>35071</v>
      </c>
      <c r="E603" s="303">
        <f>SUM(E604:E604)</f>
        <v>35071</v>
      </c>
      <c r="F603" s="347"/>
      <c r="G603" s="347"/>
      <c r="H603" s="316">
        <f>K603+N603</f>
        <v>35071</v>
      </c>
      <c r="I603" s="317">
        <f t="shared" si="437"/>
        <v>35071</v>
      </c>
      <c r="J603" s="303">
        <f t="shared" si="465"/>
        <v>0</v>
      </c>
      <c r="K603" s="303">
        <f t="shared" ref="K603:AT603" si="468">SUM(K604:K604)</f>
        <v>35071</v>
      </c>
      <c r="L603" s="303">
        <f t="shared" si="468"/>
        <v>35071</v>
      </c>
      <c r="M603" s="303">
        <f t="shared" si="468"/>
        <v>0</v>
      </c>
      <c r="N603" s="303">
        <f t="shared" si="468"/>
        <v>0</v>
      </c>
      <c r="O603" s="303">
        <f t="shared" si="468"/>
        <v>0</v>
      </c>
      <c r="P603" s="303">
        <f t="shared" si="468"/>
        <v>0</v>
      </c>
      <c r="Q603" s="303">
        <f t="shared" si="468"/>
        <v>0</v>
      </c>
      <c r="R603" s="303">
        <f t="shared" si="468"/>
        <v>0</v>
      </c>
      <c r="S603" s="303">
        <f t="shared" si="468"/>
        <v>0</v>
      </c>
      <c r="T603" s="303">
        <f t="shared" si="468"/>
        <v>0</v>
      </c>
      <c r="U603" s="303">
        <f t="shared" si="468"/>
        <v>0</v>
      </c>
      <c r="V603" s="303">
        <f t="shared" si="468"/>
        <v>0</v>
      </c>
      <c r="W603" s="303">
        <f t="shared" si="468"/>
        <v>35071</v>
      </c>
      <c r="X603" s="303">
        <f t="shared" si="468"/>
        <v>35071</v>
      </c>
      <c r="Y603" s="303">
        <f t="shared" si="468"/>
        <v>0</v>
      </c>
      <c r="Z603" s="303">
        <f t="shared" si="468"/>
        <v>0</v>
      </c>
      <c r="AA603" s="303">
        <f t="shared" si="468"/>
        <v>0</v>
      </c>
      <c r="AB603" s="303">
        <f t="shared" si="468"/>
        <v>0</v>
      </c>
      <c r="AC603" s="303">
        <f t="shared" si="468"/>
        <v>0</v>
      </c>
      <c r="AD603" s="303">
        <f t="shared" si="468"/>
        <v>0</v>
      </c>
      <c r="AE603" s="303">
        <f t="shared" si="468"/>
        <v>0</v>
      </c>
      <c r="AF603" s="303">
        <f t="shared" si="468"/>
        <v>0</v>
      </c>
      <c r="AG603" s="303">
        <f t="shared" si="468"/>
        <v>0</v>
      </c>
      <c r="AH603" s="303">
        <f t="shared" si="468"/>
        <v>0</v>
      </c>
      <c r="AI603" s="303">
        <f t="shared" si="468"/>
        <v>0</v>
      </c>
      <c r="AJ603" s="303">
        <f t="shared" si="468"/>
        <v>0</v>
      </c>
      <c r="AK603" s="303">
        <f t="shared" si="468"/>
        <v>0</v>
      </c>
      <c r="AL603" s="303">
        <f t="shared" si="468"/>
        <v>0</v>
      </c>
      <c r="AM603" s="303">
        <f t="shared" si="468"/>
        <v>0</v>
      </c>
      <c r="AN603" s="303">
        <f t="shared" si="468"/>
        <v>0</v>
      </c>
      <c r="AO603" s="303">
        <f t="shared" si="468"/>
        <v>0</v>
      </c>
      <c r="AP603" s="303">
        <f t="shared" si="468"/>
        <v>0</v>
      </c>
      <c r="AQ603" s="303">
        <f t="shared" si="468"/>
        <v>0</v>
      </c>
      <c r="AR603" s="303">
        <f t="shared" si="468"/>
        <v>0</v>
      </c>
      <c r="AS603" s="303">
        <f t="shared" si="468"/>
        <v>0</v>
      </c>
      <c r="AT603" s="303">
        <f t="shared" si="468"/>
        <v>0</v>
      </c>
      <c r="AU603" s="539"/>
      <c r="AV603" s="308"/>
      <c r="AW603" s="420"/>
      <c r="AX603" s="420"/>
      <c r="AY603" s="398"/>
      <c r="AZ603" s="313"/>
      <c r="BA603" s="313"/>
      <c r="BB603" s="399"/>
      <c r="BC603" s="399"/>
    </row>
    <row r="604" spans="1:57" s="296" customFormat="1" ht="57.75" customHeight="1" x14ac:dyDescent="0.25">
      <c r="A604" s="318" t="s">
        <v>41</v>
      </c>
      <c r="B604" s="320" t="s">
        <v>973</v>
      </c>
      <c r="C604" s="537"/>
      <c r="D604" s="301">
        <v>35071</v>
      </c>
      <c r="E604" s="301">
        <v>35071</v>
      </c>
      <c r="F604" s="320"/>
      <c r="G604" s="320"/>
      <c r="H604" s="301">
        <f t="shared" si="452"/>
        <v>35071</v>
      </c>
      <c r="I604" s="302">
        <f t="shared" ref="I604:I632" si="469">L604+O604</f>
        <v>35071</v>
      </c>
      <c r="J604" s="303">
        <f t="shared" si="465"/>
        <v>0</v>
      </c>
      <c r="K604" s="305">
        <f t="shared" ref="K604" si="470">L604+M604</f>
        <v>35071</v>
      </c>
      <c r="L604" s="321">
        <v>35071</v>
      </c>
      <c r="M604" s="320"/>
      <c r="N604" s="346"/>
      <c r="O604" s="321"/>
      <c r="P604" s="305"/>
      <c r="Q604" s="305"/>
      <c r="R604" s="305">
        <f>Q604</f>
        <v>0</v>
      </c>
      <c r="S604" s="305"/>
      <c r="T604" s="305"/>
      <c r="U604" s="305"/>
      <c r="V604" s="305"/>
      <c r="W604" s="305">
        <f>I604-Q604</f>
        <v>35071</v>
      </c>
      <c r="X604" s="305">
        <f>W604</f>
        <v>35071</v>
      </c>
      <c r="Y604" s="305"/>
      <c r="Z604" s="305"/>
      <c r="AA604" s="305"/>
      <c r="AB604" s="305"/>
      <c r="AC604" s="305">
        <f>I604-Q604-W604</f>
        <v>0</v>
      </c>
      <c r="AD604" s="305"/>
      <c r="AE604" s="305"/>
      <c r="AF604" s="305"/>
      <c r="AG604" s="305"/>
      <c r="AH604" s="305"/>
      <c r="AI604" s="306">
        <f>I604-Q604-W604-AC604</f>
        <v>0</v>
      </c>
      <c r="AJ604" s="306"/>
      <c r="AK604" s="306"/>
      <c r="AL604" s="305"/>
      <c r="AM604" s="305"/>
      <c r="AN604" s="305"/>
      <c r="AO604" s="305"/>
      <c r="AP604" s="305"/>
      <c r="AQ604" s="305"/>
      <c r="AR604" s="305"/>
      <c r="AS604" s="305"/>
      <c r="AT604" s="305"/>
      <c r="AU604" s="411" t="s">
        <v>984</v>
      </c>
      <c r="AV604" s="308"/>
      <c r="AW604" s="415"/>
      <c r="AX604" s="415"/>
      <c r="AY604" s="312"/>
      <c r="AZ604" s="313"/>
      <c r="BA604" s="313"/>
      <c r="BB604" s="314"/>
      <c r="BC604" s="314"/>
    </row>
    <row r="605" spans="1:57" s="289" customFormat="1" ht="112.5" customHeight="1" x14ac:dyDescent="0.25">
      <c r="A605" s="354" t="s">
        <v>50</v>
      </c>
      <c r="B605" s="347" t="s">
        <v>52</v>
      </c>
      <c r="C605" s="316"/>
      <c r="D605" s="303">
        <f>D606+D622</f>
        <v>90727</v>
      </c>
      <c r="E605" s="303">
        <f>E606+E622</f>
        <v>89547</v>
      </c>
      <c r="F605" s="303" t="e">
        <f>F606+F622+#REF!+#REF!</f>
        <v>#REF!</v>
      </c>
      <c r="G605" s="303" t="e">
        <f>G606+G622+#REF!+#REF!</f>
        <v>#REF!</v>
      </c>
      <c r="H605" s="316">
        <f t="shared" si="452"/>
        <v>54629.72</v>
      </c>
      <c r="I605" s="317">
        <f>L605+O605</f>
        <v>54629.72</v>
      </c>
      <c r="J605" s="316">
        <f t="shared" si="465"/>
        <v>0</v>
      </c>
      <c r="K605" s="303">
        <f>K606+K622</f>
        <v>51920</v>
      </c>
      <c r="L605" s="303">
        <f t="shared" ref="L605:AU605" si="471">L606+L622</f>
        <v>51920</v>
      </c>
      <c r="M605" s="303">
        <f t="shared" si="471"/>
        <v>0</v>
      </c>
      <c r="N605" s="303">
        <f t="shared" si="471"/>
        <v>2709.7200000000003</v>
      </c>
      <c r="O605" s="303">
        <f t="shared" si="471"/>
        <v>2709.7200000000003</v>
      </c>
      <c r="P605" s="303">
        <f t="shared" si="471"/>
        <v>0</v>
      </c>
      <c r="Q605" s="303">
        <f t="shared" si="471"/>
        <v>13853.529999999999</v>
      </c>
      <c r="R605" s="303">
        <f t="shared" si="471"/>
        <v>11144</v>
      </c>
      <c r="S605" s="303">
        <f t="shared" si="471"/>
        <v>2709.5299999999997</v>
      </c>
      <c r="T605" s="303">
        <f t="shared" si="471"/>
        <v>0</v>
      </c>
      <c r="U605" s="303">
        <f t="shared" si="471"/>
        <v>0</v>
      </c>
      <c r="V605" s="303">
        <f t="shared" si="471"/>
        <v>0</v>
      </c>
      <c r="W605" s="303" t="e">
        <f t="shared" si="471"/>
        <v>#REF!</v>
      </c>
      <c r="X605" s="303" t="e">
        <f t="shared" si="471"/>
        <v>#REF!</v>
      </c>
      <c r="Y605" s="303" t="e">
        <f t="shared" si="471"/>
        <v>#REF!</v>
      </c>
      <c r="Z605" s="303" t="e">
        <f t="shared" si="471"/>
        <v>#REF!</v>
      </c>
      <c r="AA605" s="303" t="e">
        <f t="shared" si="471"/>
        <v>#REF!</v>
      </c>
      <c r="AB605" s="303" t="e">
        <f t="shared" si="471"/>
        <v>#REF!</v>
      </c>
      <c r="AC605" s="303" t="e">
        <f t="shared" si="471"/>
        <v>#REF!</v>
      </c>
      <c r="AD605" s="303" t="e">
        <f t="shared" si="471"/>
        <v>#REF!</v>
      </c>
      <c r="AE605" s="303" t="e">
        <f t="shared" si="471"/>
        <v>#REF!</v>
      </c>
      <c r="AF605" s="303" t="e">
        <f t="shared" si="471"/>
        <v>#REF!</v>
      </c>
      <c r="AG605" s="303" t="e">
        <f t="shared" si="471"/>
        <v>#REF!</v>
      </c>
      <c r="AH605" s="303" t="e">
        <f t="shared" si="471"/>
        <v>#REF!</v>
      </c>
      <c r="AI605" s="303" t="e">
        <f t="shared" si="471"/>
        <v>#REF!</v>
      </c>
      <c r="AJ605" s="303" t="e">
        <f t="shared" si="471"/>
        <v>#REF!</v>
      </c>
      <c r="AK605" s="303" t="e">
        <f t="shared" si="471"/>
        <v>#REF!</v>
      </c>
      <c r="AL605" s="303" t="e">
        <f t="shared" si="471"/>
        <v>#REF!</v>
      </c>
      <c r="AM605" s="303" t="e">
        <f t="shared" si="471"/>
        <v>#REF!</v>
      </c>
      <c r="AN605" s="303" t="e">
        <f t="shared" si="471"/>
        <v>#REF!</v>
      </c>
      <c r="AO605" s="303" t="e">
        <f t="shared" si="471"/>
        <v>#REF!</v>
      </c>
      <c r="AP605" s="303" t="e">
        <f t="shared" si="471"/>
        <v>#REF!</v>
      </c>
      <c r="AQ605" s="303" t="e">
        <f t="shared" si="471"/>
        <v>#REF!</v>
      </c>
      <c r="AR605" s="303" t="e">
        <f t="shared" si="471"/>
        <v>#REF!</v>
      </c>
      <c r="AS605" s="303" t="e">
        <f t="shared" si="471"/>
        <v>#REF!</v>
      </c>
      <c r="AT605" s="303" t="e">
        <f t="shared" si="471"/>
        <v>#REF!</v>
      </c>
      <c r="AU605" s="303">
        <f t="shared" si="471"/>
        <v>0</v>
      </c>
      <c r="AV605" s="375"/>
      <c r="AW605" s="374"/>
      <c r="AX605" s="374"/>
      <c r="AY605" s="374"/>
      <c r="AZ605" s="313"/>
      <c r="BA605" s="313"/>
      <c r="BB605" s="375"/>
      <c r="BC605" s="375"/>
      <c r="BE605" s="289">
        <f>BA605-BC605</f>
        <v>0</v>
      </c>
    </row>
    <row r="606" spans="1:57" s="295" customFormat="1" ht="28.5" customHeight="1" x14ac:dyDescent="0.25">
      <c r="A606" s="354" t="s">
        <v>88</v>
      </c>
      <c r="B606" s="347" t="s">
        <v>89</v>
      </c>
      <c r="C606" s="316"/>
      <c r="D606" s="303">
        <f>D607</f>
        <v>74807</v>
      </c>
      <c r="E606" s="303">
        <f>E607</f>
        <v>73627</v>
      </c>
      <c r="F606" s="347"/>
      <c r="G606" s="347"/>
      <c r="H606" s="316">
        <f t="shared" si="452"/>
        <v>38709.72</v>
      </c>
      <c r="I606" s="317">
        <f>L606+O606</f>
        <v>38709.72</v>
      </c>
      <c r="J606" s="303">
        <f t="shared" si="465"/>
        <v>0</v>
      </c>
      <c r="K606" s="303">
        <f>K607</f>
        <v>36000</v>
      </c>
      <c r="L606" s="303">
        <f>L607</f>
        <v>36000</v>
      </c>
      <c r="M606" s="303">
        <f t="shared" ref="M606:AT606" si="472">M607</f>
        <v>0</v>
      </c>
      <c r="N606" s="303">
        <f>N607</f>
        <v>2709.7200000000003</v>
      </c>
      <c r="O606" s="303">
        <f t="shared" si="472"/>
        <v>2709.7200000000003</v>
      </c>
      <c r="P606" s="303">
        <f t="shared" si="472"/>
        <v>0</v>
      </c>
      <c r="Q606" s="303">
        <f t="shared" si="472"/>
        <v>2709.5299999999997</v>
      </c>
      <c r="R606" s="303">
        <f t="shared" si="472"/>
        <v>0</v>
      </c>
      <c r="S606" s="303">
        <f t="shared" si="472"/>
        <v>2709.5299999999997</v>
      </c>
      <c r="T606" s="303">
        <f t="shared" si="472"/>
        <v>0</v>
      </c>
      <c r="U606" s="303">
        <f t="shared" si="472"/>
        <v>0</v>
      </c>
      <c r="V606" s="303">
        <f t="shared" si="472"/>
        <v>0</v>
      </c>
      <c r="W606" s="303">
        <f t="shared" si="472"/>
        <v>36000</v>
      </c>
      <c r="X606" s="303">
        <f t="shared" si="472"/>
        <v>36000</v>
      </c>
      <c r="Y606" s="303">
        <f t="shared" si="472"/>
        <v>0</v>
      </c>
      <c r="Z606" s="303">
        <f t="shared" si="472"/>
        <v>0</v>
      </c>
      <c r="AA606" s="303">
        <f t="shared" si="472"/>
        <v>0</v>
      </c>
      <c r="AB606" s="303">
        <f t="shared" si="472"/>
        <v>0</v>
      </c>
      <c r="AC606" s="303">
        <f t="shared" si="472"/>
        <v>0</v>
      </c>
      <c r="AD606" s="303">
        <f t="shared" si="472"/>
        <v>0</v>
      </c>
      <c r="AE606" s="303">
        <f t="shared" si="472"/>
        <v>0</v>
      </c>
      <c r="AF606" s="303">
        <f t="shared" si="472"/>
        <v>0</v>
      </c>
      <c r="AG606" s="303">
        <f t="shared" si="472"/>
        <v>0</v>
      </c>
      <c r="AH606" s="303">
        <f t="shared" si="472"/>
        <v>0</v>
      </c>
      <c r="AI606" s="303">
        <f t="shared" si="472"/>
        <v>0</v>
      </c>
      <c r="AJ606" s="303">
        <f t="shared" si="472"/>
        <v>0</v>
      </c>
      <c r="AK606" s="303">
        <f t="shared" si="472"/>
        <v>0</v>
      </c>
      <c r="AL606" s="303">
        <f t="shared" si="472"/>
        <v>0</v>
      </c>
      <c r="AM606" s="303">
        <f t="shared" si="472"/>
        <v>0</v>
      </c>
      <c r="AN606" s="303">
        <f t="shared" si="472"/>
        <v>0</v>
      </c>
      <c r="AO606" s="303">
        <f t="shared" si="472"/>
        <v>0</v>
      </c>
      <c r="AP606" s="303">
        <f t="shared" si="472"/>
        <v>0</v>
      </c>
      <c r="AQ606" s="303">
        <f t="shared" si="472"/>
        <v>0</v>
      </c>
      <c r="AR606" s="303">
        <f t="shared" si="472"/>
        <v>0</v>
      </c>
      <c r="AS606" s="303">
        <f t="shared" si="472"/>
        <v>0</v>
      </c>
      <c r="AT606" s="303">
        <f t="shared" si="472"/>
        <v>0</v>
      </c>
      <c r="AU606" s="372"/>
      <c r="AV606" s="375"/>
      <c r="AW606" s="398"/>
      <c r="AX606" s="398"/>
      <c r="AY606" s="398"/>
      <c r="AZ606" s="313"/>
      <c r="BA606" s="313"/>
      <c r="BB606" s="399"/>
      <c r="BC606" s="399"/>
    </row>
    <row r="607" spans="1:57" s="295" customFormat="1" ht="26.25" customHeight="1" x14ac:dyDescent="0.25">
      <c r="A607" s="354" t="s">
        <v>79</v>
      </c>
      <c r="B607" s="347" t="s">
        <v>60</v>
      </c>
      <c r="C607" s="316"/>
      <c r="D607" s="303">
        <f>D608+D614</f>
        <v>74807</v>
      </c>
      <c r="E607" s="303">
        <f>E608+E614</f>
        <v>73627</v>
      </c>
      <c r="F607" s="347"/>
      <c r="G607" s="347"/>
      <c r="H607" s="316">
        <f t="shared" si="452"/>
        <v>38709.72</v>
      </c>
      <c r="I607" s="317">
        <f>L607+O607</f>
        <v>38709.72</v>
      </c>
      <c r="J607" s="303">
        <f t="shared" si="465"/>
        <v>0</v>
      </c>
      <c r="K607" s="303">
        <f>K608+K614</f>
        <v>36000</v>
      </c>
      <c r="L607" s="303">
        <f>L608+L614</f>
        <v>36000</v>
      </c>
      <c r="M607" s="347"/>
      <c r="N607" s="303">
        <f t="shared" ref="N607:AT607" si="473">N608+N614</f>
        <v>2709.7200000000003</v>
      </c>
      <c r="O607" s="303">
        <f t="shared" si="473"/>
        <v>2709.7200000000003</v>
      </c>
      <c r="P607" s="303">
        <f t="shared" si="473"/>
        <v>0</v>
      </c>
      <c r="Q607" s="303">
        <f t="shared" si="473"/>
        <v>2709.5299999999997</v>
      </c>
      <c r="R607" s="303">
        <f t="shared" si="473"/>
        <v>0</v>
      </c>
      <c r="S607" s="303">
        <f t="shared" si="473"/>
        <v>2709.5299999999997</v>
      </c>
      <c r="T607" s="303">
        <f t="shared" si="473"/>
        <v>0</v>
      </c>
      <c r="U607" s="303">
        <f t="shared" si="473"/>
        <v>0</v>
      </c>
      <c r="V607" s="303">
        <f t="shared" si="473"/>
        <v>0</v>
      </c>
      <c r="W607" s="303">
        <f t="shared" si="473"/>
        <v>36000</v>
      </c>
      <c r="X607" s="303">
        <f t="shared" si="473"/>
        <v>36000</v>
      </c>
      <c r="Y607" s="303">
        <f t="shared" si="473"/>
        <v>0</v>
      </c>
      <c r="Z607" s="303">
        <f t="shared" si="473"/>
        <v>0</v>
      </c>
      <c r="AA607" s="303">
        <f t="shared" si="473"/>
        <v>0</v>
      </c>
      <c r="AB607" s="303">
        <f t="shared" si="473"/>
        <v>0</v>
      </c>
      <c r="AC607" s="303">
        <f t="shared" si="473"/>
        <v>0</v>
      </c>
      <c r="AD607" s="303">
        <f t="shared" si="473"/>
        <v>0</v>
      </c>
      <c r="AE607" s="303">
        <f t="shared" si="473"/>
        <v>0</v>
      </c>
      <c r="AF607" s="303">
        <f t="shared" si="473"/>
        <v>0</v>
      </c>
      <c r="AG607" s="303">
        <f t="shared" si="473"/>
        <v>0</v>
      </c>
      <c r="AH607" s="303">
        <f t="shared" si="473"/>
        <v>0</v>
      </c>
      <c r="AI607" s="303">
        <f t="shared" si="473"/>
        <v>0</v>
      </c>
      <c r="AJ607" s="303">
        <f t="shared" si="473"/>
        <v>0</v>
      </c>
      <c r="AK607" s="303">
        <f t="shared" si="473"/>
        <v>0</v>
      </c>
      <c r="AL607" s="303">
        <f t="shared" si="473"/>
        <v>0</v>
      </c>
      <c r="AM607" s="303">
        <f t="shared" si="473"/>
        <v>0</v>
      </c>
      <c r="AN607" s="303">
        <f t="shared" si="473"/>
        <v>0</v>
      </c>
      <c r="AO607" s="303">
        <f t="shared" si="473"/>
        <v>0</v>
      </c>
      <c r="AP607" s="303">
        <f t="shared" si="473"/>
        <v>0</v>
      </c>
      <c r="AQ607" s="303">
        <f t="shared" si="473"/>
        <v>0</v>
      </c>
      <c r="AR607" s="303">
        <f t="shared" si="473"/>
        <v>0</v>
      </c>
      <c r="AS607" s="303">
        <f t="shared" si="473"/>
        <v>0</v>
      </c>
      <c r="AT607" s="303">
        <f t="shared" si="473"/>
        <v>0</v>
      </c>
      <c r="AU607" s="393"/>
      <c r="AV607" s="375"/>
      <c r="AW607" s="413"/>
      <c r="AX607" s="413"/>
      <c r="AY607" s="413"/>
      <c r="AZ607" s="313"/>
      <c r="BA607" s="313"/>
      <c r="BB607" s="399"/>
      <c r="BC607" s="399"/>
    </row>
    <row r="608" spans="1:57" s="293" customFormat="1" ht="61.5" customHeight="1" x14ac:dyDescent="0.25">
      <c r="A608" s="354" t="s">
        <v>826</v>
      </c>
      <c r="B608" s="347" t="s">
        <v>820</v>
      </c>
      <c r="C608" s="316"/>
      <c r="D608" s="303">
        <f>D609</f>
        <v>24760</v>
      </c>
      <c r="E608" s="303">
        <f>E609</f>
        <v>23660</v>
      </c>
      <c r="F608" s="347"/>
      <c r="G608" s="347"/>
      <c r="H608" s="316">
        <f>K608+N608</f>
        <v>1947.72</v>
      </c>
      <c r="I608" s="317">
        <f t="shared" si="469"/>
        <v>1947.72</v>
      </c>
      <c r="J608" s="303">
        <f t="shared" si="465"/>
        <v>0</v>
      </c>
      <c r="K608" s="303">
        <f>K609</f>
        <v>0</v>
      </c>
      <c r="L608" s="303">
        <f t="shared" ref="L608:AT608" si="474">L609</f>
        <v>0</v>
      </c>
      <c r="M608" s="303">
        <f t="shared" si="474"/>
        <v>0</v>
      </c>
      <c r="N608" s="303">
        <f t="shared" si="474"/>
        <v>1947.72</v>
      </c>
      <c r="O608" s="303">
        <f t="shared" si="474"/>
        <v>1947.72</v>
      </c>
      <c r="P608" s="303">
        <f t="shared" si="474"/>
        <v>0</v>
      </c>
      <c r="Q608" s="303">
        <f t="shared" si="474"/>
        <v>1947.72</v>
      </c>
      <c r="R608" s="303">
        <f t="shared" si="474"/>
        <v>0</v>
      </c>
      <c r="S608" s="303">
        <f t="shared" si="474"/>
        <v>1947.72</v>
      </c>
      <c r="T608" s="303">
        <f t="shared" si="474"/>
        <v>0</v>
      </c>
      <c r="U608" s="303">
        <f t="shared" si="474"/>
        <v>0</v>
      </c>
      <c r="V608" s="303">
        <f t="shared" si="474"/>
        <v>0</v>
      </c>
      <c r="W608" s="303">
        <f t="shared" si="474"/>
        <v>0</v>
      </c>
      <c r="X608" s="303">
        <f t="shared" si="474"/>
        <v>0</v>
      </c>
      <c r="Y608" s="303">
        <f t="shared" si="474"/>
        <v>0</v>
      </c>
      <c r="Z608" s="303">
        <f t="shared" si="474"/>
        <v>0</v>
      </c>
      <c r="AA608" s="303">
        <f t="shared" si="474"/>
        <v>0</v>
      </c>
      <c r="AB608" s="303">
        <f t="shared" si="474"/>
        <v>0</v>
      </c>
      <c r="AC608" s="303">
        <f t="shared" si="474"/>
        <v>0</v>
      </c>
      <c r="AD608" s="303">
        <f t="shared" si="474"/>
        <v>0</v>
      </c>
      <c r="AE608" s="303">
        <f t="shared" si="474"/>
        <v>0</v>
      </c>
      <c r="AF608" s="303">
        <f t="shared" si="474"/>
        <v>0</v>
      </c>
      <c r="AG608" s="303">
        <f t="shared" si="474"/>
        <v>0</v>
      </c>
      <c r="AH608" s="303">
        <f t="shared" si="474"/>
        <v>0</v>
      </c>
      <c r="AI608" s="303">
        <f t="shared" si="474"/>
        <v>0</v>
      </c>
      <c r="AJ608" s="303">
        <f t="shared" si="474"/>
        <v>0</v>
      </c>
      <c r="AK608" s="303">
        <f t="shared" si="474"/>
        <v>0</v>
      </c>
      <c r="AL608" s="303">
        <f t="shared" si="474"/>
        <v>0</v>
      </c>
      <c r="AM608" s="303">
        <f t="shared" si="474"/>
        <v>0</v>
      </c>
      <c r="AN608" s="303">
        <f t="shared" si="474"/>
        <v>0</v>
      </c>
      <c r="AO608" s="303">
        <f t="shared" si="474"/>
        <v>0</v>
      </c>
      <c r="AP608" s="303">
        <f t="shared" si="474"/>
        <v>0</v>
      </c>
      <c r="AQ608" s="303">
        <f t="shared" si="474"/>
        <v>0</v>
      </c>
      <c r="AR608" s="303">
        <f t="shared" si="474"/>
        <v>0</v>
      </c>
      <c r="AS608" s="303">
        <f t="shared" si="474"/>
        <v>0</v>
      </c>
      <c r="AT608" s="303">
        <f t="shared" si="474"/>
        <v>0</v>
      </c>
      <c r="AU608" s="393"/>
      <c r="AV608" s="375"/>
      <c r="AW608" s="413"/>
      <c r="AX608" s="413"/>
      <c r="AY608" s="413"/>
      <c r="AZ608" s="313"/>
      <c r="BA608" s="313"/>
      <c r="BB608" s="314"/>
      <c r="BC608" s="314"/>
    </row>
    <row r="609" spans="1:55" s="298" customFormat="1" ht="56.25" customHeight="1" x14ac:dyDescent="0.25">
      <c r="A609" s="353" t="s">
        <v>833</v>
      </c>
      <c r="B609" s="355" t="s">
        <v>800</v>
      </c>
      <c r="C609" s="350"/>
      <c r="D609" s="350">
        <f>D610</f>
        <v>24760</v>
      </c>
      <c r="E609" s="350">
        <f t="shared" ref="E609:G609" si="475">E610</f>
        <v>23660</v>
      </c>
      <c r="F609" s="350">
        <f t="shared" si="475"/>
        <v>0</v>
      </c>
      <c r="G609" s="350">
        <f t="shared" si="475"/>
        <v>0</v>
      </c>
      <c r="H609" s="316">
        <f>K609+N609</f>
        <v>1947.72</v>
      </c>
      <c r="I609" s="317">
        <f t="shared" si="469"/>
        <v>1947.72</v>
      </c>
      <c r="J609" s="303">
        <f t="shared" si="465"/>
        <v>0</v>
      </c>
      <c r="K609" s="350">
        <f>K610</f>
        <v>0</v>
      </c>
      <c r="L609" s="350">
        <f t="shared" ref="L609:M609" si="476">L610</f>
        <v>0</v>
      </c>
      <c r="M609" s="350">
        <f t="shared" si="476"/>
        <v>0</v>
      </c>
      <c r="N609" s="350">
        <f>N610</f>
        <v>1947.72</v>
      </c>
      <c r="O609" s="350">
        <f t="shared" ref="O609:AT609" si="477">O610</f>
        <v>1947.72</v>
      </c>
      <c r="P609" s="350">
        <f t="shared" si="477"/>
        <v>0</v>
      </c>
      <c r="Q609" s="350">
        <f t="shared" si="477"/>
        <v>1947.72</v>
      </c>
      <c r="R609" s="350">
        <f t="shared" si="477"/>
        <v>0</v>
      </c>
      <c r="S609" s="350">
        <f t="shared" si="477"/>
        <v>1947.72</v>
      </c>
      <c r="T609" s="350">
        <f t="shared" si="477"/>
        <v>0</v>
      </c>
      <c r="U609" s="350">
        <f t="shared" si="477"/>
        <v>0</v>
      </c>
      <c r="V609" s="350">
        <f t="shared" si="477"/>
        <v>0</v>
      </c>
      <c r="W609" s="350">
        <f t="shared" si="477"/>
        <v>0</v>
      </c>
      <c r="X609" s="350">
        <f t="shared" si="477"/>
        <v>0</v>
      </c>
      <c r="Y609" s="350">
        <f t="shared" si="477"/>
        <v>0</v>
      </c>
      <c r="Z609" s="350">
        <f t="shared" si="477"/>
        <v>0</v>
      </c>
      <c r="AA609" s="350">
        <f t="shared" si="477"/>
        <v>0</v>
      </c>
      <c r="AB609" s="350">
        <f t="shared" si="477"/>
        <v>0</v>
      </c>
      <c r="AC609" s="350">
        <f t="shared" si="477"/>
        <v>0</v>
      </c>
      <c r="AD609" s="350">
        <f t="shared" si="477"/>
        <v>0</v>
      </c>
      <c r="AE609" s="350">
        <f t="shared" si="477"/>
        <v>0</v>
      </c>
      <c r="AF609" s="350">
        <f t="shared" si="477"/>
        <v>0</v>
      </c>
      <c r="AG609" s="350">
        <f t="shared" si="477"/>
        <v>0</v>
      </c>
      <c r="AH609" s="350">
        <f t="shared" si="477"/>
        <v>0</v>
      </c>
      <c r="AI609" s="350">
        <f t="shared" si="477"/>
        <v>0</v>
      </c>
      <c r="AJ609" s="350">
        <f t="shared" si="477"/>
        <v>0</v>
      </c>
      <c r="AK609" s="350">
        <f t="shared" si="477"/>
        <v>0</v>
      </c>
      <c r="AL609" s="350">
        <f t="shared" si="477"/>
        <v>0</v>
      </c>
      <c r="AM609" s="350">
        <f t="shared" si="477"/>
        <v>0</v>
      </c>
      <c r="AN609" s="350">
        <f t="shared" si="477"/>
        <v>0</v>
      </c>
      <c r="AO609" s="350">
        <f t="shared" si="477"/>
        <v>0</v>
      </c>
      <c r="AP609" s="350">
        <f t="shared" si="477"/>
        <v>0</v>
      </c>
      <c r="AQ609" s="350">
        <f t="shared" si="477"/>
        <v>0</v>
      </c>
      <c r="AR609" s="350">
        <f t="shared" si="477"/>
        <v>0</v>
      </c>
      <c r="AS609" s="350">
        <f t="shared" si="477"/>
        <v>0</v>
      </c>
      <c r="AT609" s="350">
        <f t="shared" si="477"/>
        <v>0</v>
      </c>
      <c r="AU609" s="355"/>
      <c r="AV609" s="375"/>
      <c r="AW609" s="421"/>
      <c r="AX609" s="421"/>
      <c r="AY609" s="421"/>
      <c r="AZ609" s="313"/>
      <c r="BA609" s="313"/>
      <c r="BB609" s="421"/>
      <c r="BC609" s="421"/>
    </row>
    <row r="610" spans="1:55" s="295" customFormat="1" ht="38.25" customHeight="1" x14ac:dyDescent="0.25">
      <c r="A610" s="354" t="s">
        <v>151</v>
      </c>
      <c r="B610" s="347" t="s">
        <v>829</v>
      </c>
      <c r="C610" s="316"/>
      <c r="D610" s="303">
        <f>SUM(D611:D613)</f>
        <v>24760</v>
      </c>
      <c r="E610" s="303">
        <f>SUM(E611:E613)</f>
        <v>23660</v>
      </c>
      <c r="F610" s="347"/>
      <c r="G610" s="347"/>
      <c r="H610" s="316">
        <f t="shared" si="452"/>
        <v>1947.72</v>
      </c>
      <c r="I610" s="317">
        <f t="shared" si="469"/>
        <v>1947.72</v>
      </c>
      <c r="J610" s="303">
        <f t="shared" si="465"/>
        <v>0</v>
      </c>
      <c r="K610" s="303">
        <f>SUM(K611:K613)</f>
        <v>0</v>
      </c>
      <c r="L610" s="303">
        <f t="shared" ref="L610:M610" si="478">SUM(L611:L613)</f>
        <v>0</v>
      </c>
      <c r="M610" s="303">
        <f t="shared" si="478"/>
        <v>0</v>
      </c>
      <c r="N610" s="303">
        <f>SUM(N611:N613)</f>
        <v>1947.72</v>
      </c>
      <c r="O610" s="303">
        <f t="shared" ref="O610:AT610" si="479">SUM(O611:O613)</f>
        <v>1947.72</v>
      </c>
      <c r="P610" s="303">
        <f t="shared" si="479"/>
        <v>0</v>
      </c>
      <c r="Q610" s="303">
        <f t="shared" si="479"/>
        <v>1947.72</v>
      </c>
      <c r="R610" s="303">
        <f t="shared" si="479"/>
        <v>0</v>
      </c>
      <c r="S610" s="303">
        <f t="shared" si="479"/>
        <v>1947.72</v>
      </c>
      <c r="T610" s="303">
        <f t="shared" si="479"/>
        <v>0</v>
      </c>
      <c r="U610" s="303">
        <f t="shared" si="479"/>
        <v>0</v>
      </c>
      <c r="V610" s="303">
        <f t="shared" si="479"/>
        <v>0</v>
      </c>
      <c r="W610" s="303">
        <f t="shared" si="479"/>
        <v>0</v>
      </c>
      <c r="X610" s="303">
        <f t="shared" si="479"/>
        <v>0</v>
      </c>
      <c r="Y610" s="303">
        <f t="shared" si="479"/>
        <v>0</v>
      </c>
      <c r="Z610" s="303">
        <f t="shared" si="479"/>
        <v>0</v>
      </c>
      <c r="AA610" s="303">
        <f t="shared" si="479"/>
        <v>0</v>
      </c>
      <c r="AB610" s="303">
        <f t="shared" si="479"/>
        <v>0</v>
      </c>
      <c r="AC610" s="303">
        <f t="shared" si="479"/>
        <v>0</v>
      </c>
      <c r="AD610" s="303">
        <f t="shared" si="479"/>
        <v>0</v>
      </c>
      <c r="AE610" s="303">
        <f t="shared" si="479"/>
        <v>0</v>
      </c>
      <c r="AF610" s="303">
        <f t="shared" si="479"/>
        <v>0</v>
      </c>
      <c r="AG610" s="303">
        <f t="shared" si="479"/>
        <v>0</v>
      </c>
      <c r="AH610" s="303">
        <f t="shared" si="479"/>
        <v>0</v>
      </c>
      <c r="AI610" s="303">
        <f t="shared" si="479"/>
        <v>0</v>
      </c>
      <c r="AJ610" s="303">
        <f t="shared" si="479"/>
        <v>0</v>
      </c>
      <c r="AK610" s="303">
        <f t="shared" si="479"/>
        <v>0</v>
      </c>
      <c r="AL610" s="303">
        <f t="shared" si="479"/>
        <v>0</v>
      </c>
      <c r="AM610" s="303">
        <f t="shared" si="479"/>
        <v>0</v>
      </c>
      <c r="AN610" s="303">
        <f t="shared" si="479"/>
        <v>0</v>
      </c>
      <c r="AO610" s="303">
        <f t="shared" si="479"/>
        <v>0</v>
      </c>
      <c r="AP610" s="303">
        <f t="shared" si="479"/>
        <v>0</v>
      </c>
      <c r="AQ610" s="303">
        <f t="shared" si="479"/>
        <v>0</v>
      </c>
      <c r="AR610" s="303">
        <f t="shared" si="479"/>
        <v>0</v>
      </c>
      <c r="AS610" s="303">
        <f t="shared" si="479"/>
        <v>0</v>
      </c>
      <c r="AT610" s="303">
        <f t="shared" si="479"/>
        <v>0</v>
      </c>
      <c r="AU610" s="393"/>
      <c r="AV610" s="375"/>
      <c r="AW610" s="413"/>
      <c r="AX610" s="413"/>
      <c r="AY610" s="413"/>
      <c r="AZ610" s="313"/>
      <c r="BA610" s="313"/>
      <c r="BB610" s="399"/>
      <c r="BC610" s="399"/>
    </row>
    <row r="611" spans="1:55" s="311" customFormat="1" ht="51" customHeight="1" x14ac:dyDescent="0.25">
      <c r="A611" s="446" t="s">
        <v>39</v>
      </c>
      <c r="B611" s="320" t="s">
        <v>801</v>
      </c>
      <c r="C611" s="443" t="s">
        <v>917</v>
      </c>
      <c r="D611" s="344">
        <v>6560</v>
      </c>
      <c r="E611" s="344">
        <v>6500</v>
      </c>
      <c r="F611" s="443"/>
      <c r="G611" s="443"/>
      <c r="H611" s="301">
        <f t="shared" si="452"/>
        <v>1472.21</v>
      </c>
      <c r="I611" s="302">
        <f t="shared" si="469"/>
        <v>1472.21</v>
      </c>
      <c r="J611" s="303">
        <f t="shared" si="465"/>
        <v>0</v>
      </c>
      <c r="K611" s="443"/>
      <c r="L611" s="443"/>
      <c r="M611" s="443"/>
      <c r="N611" s="305">
        <f>O611+P611</f>
        <v>1472.21</v>
      </c>
      <c r="O611" s="540">
        <v>1472.21</v>
      </c>
      <c r="P611" s="540"/>
      <c r="Q611" s="540">
        <v>1472.21</v>
      </c>
      <c r="R611" s="540"/>
      <c r="S611" s="540">
        <f>Q611</f>
        <v>1472.21</v>
      </c>
      <c r="T611" s="540"/>
      <c r="U611" s="540"/>
      <c r="V611" s="540"/>
      <c r="W611" s="540"/>
      <c r="X611" s="540"/>
      <c r="Y611" s="540"/>
      <c r="Z611" s="540"/>
      <c r="AA611" s="540"/>
      <c r="AB611" s="540"/>
      <c r="AC611" s="305">
        <f>O611-Q611-W611</f>
        <v>0</v>
      </c>
      <c r="AD611" s="305"/>
      <c r="AE611" s="305"/>
      <c r="AF611" s="540"/>
      <c r="AG611" s="540"/>
      <c r="AH611" s="540"/>
      <c r="AI611" s="306">
        <f>O611-Q611-W611-AC611</f>
        <v>0</v>
      </c>
      <c r="AJ611" s="306"/>
      <c r="AK611" s="306"/>
      <c r="AL611" s="540"/>
      <c r="AM611" s="540"/>
      <c r="AN611" s="540"/>
      <c r="AO611" s="540"/>
      <c r="AP611" s="540"/>
      <c r="AQ611" s="540"/>
      <c r="AR611" s="540"/>
      <c r="AS611" s="540"/>
      <c r="AT611" s="540"/>
      <c r="AU611" s="320"/>
      <c r="AV611" s="375"/>
      <c r="AW611" s="414"/>
      <c r="AX611" s="414"/>
      <c r="AY611" s="414"/>
      <c r="AZ611" s="313"/>
      <c r="BA611" s="313"/>
      <c r="BB611" s="414"/>
      <c r="BC611" s="414"/>
    </row>
    <row r="612" spans="1:55" s="311" customFormat="1" ht="57.75" customHeight="1" x14ac:dyDescent="0.25">
      <c r="A612" s="446" t="s">
        <v>41</v>
      </c>
      <c r="B612" s="320" t="s">
        <v>802</v>
      </c>
      <c r="C612" s="443" t="s">
        <v>918</v>
      </c>
      <c r="D612" s="344">
        <v>10200</v>
      </c>
      <c r="E612" s="344">
        <v>10160</v>
      </c>
      <c r="F612" s="443"/>
      <c r="G612" s="443"/>
      <c r="H612" s="301">
        <f t="shared" si="452"/>
        <v>435.51</v>
      </c>
      <c r="I612" s="302">
        <f t="shared" si="469"/>
        <v>435.51</v>
      </c>
      <c r="J612" s="303">
        <f t="shared" si="465"/>
        <v>0</v>
      </c>
      <c r="K612" s="443"/>
      <c r="L612" s="443"/>
      <c r="M612" s="443"/>
      <c r="N612" s="305">
        <f>O612+P612</f>
        <v>435.51</v>
      </c>
      <c r="O612" s="540">
        <v>435.51</v>
      </c>
      <c r="P612" s="540"/>
      <c r="Q612" s="540">
        <v>435.51</v>
      </c>
      <c r="R612" s="540"/>
      <c r="S612" s="540">
        <f>Q612</f>
        <v>435.51</v>
      </c>
      <c r="T612" s="540"/>
      <c r="U612" s="540"/>
      <c r="V612" s="540"/>
      <c r="W612" s="540"/>
      <c r="X612" s="540"/>
      <c r="Y612" s="540"/>
      <c r="Z612" s="540"/>
      <c r="AA612" s="540"/>
      <c r="AB612" s="540"/>
      <c r="AC612" s="305">
        <f>O612-Q612-W612</f>
        <v>0</v>
      </c>
      <c r="AD612" s="305"/>
      <c r="AE612" s="305"/>
      <c r="AF612" s="540"/>
      <c r="AG612" s="540"/>
      <c r="AH612" s="540"/>
      <c r="AI612" s="306">
        <f>O612-Q612-W612-AC612</f>
        <v>0</v>
      </c>
      <c r="AJ612" s="306"/>
      <c r="AK612" s="306"/>
      <c r="AL612" s="540"/>
      <c r="AM612" s="540"/>
      <c r="AN612" s="540"/>
      <c r="AO612" s="540"/>
      <c r="AP612" s="540"/>
      <c r="AQ612" s="540"/>
      <c r="AR612" s="540"/>
      <c r="AS612" s="540"/>
      <c r="AT612" s="540"/>
      <c r="AU612" s="320"/>
      <c r="AV612" s="375"/>
      <c r="AW612" s="414"/>
      <c r="AX612" s="414"/>
      <c r="AY612" s="414"/>
      <c r="AZ612" s="313"/>
      <c r="BA612" s="313"/>
      <c r="BB612" s="414"/>
      <c r="BC612" s="414"/>
    </row>
    <row r="613" spans="1:55" s="311" customFormat="1" ht="56.25" customHeight="1" x14ac:dyDescent="0.25">
      <c r="A613" s="446" t="s">
        <v>40</v>
      </c>
      <c r="B613" s="320" t="s">
        <v>830</v>
      </c>
      <c r="C613" s="541" t="s">
        <v>1006</v>
      </c>
      <c r="D613" s="344">
        <v>8000</v>
      </c>
      <c r="E613" s="344">
        <v>7000</v>
      </c>
      <c r="F613" s="320"/>
      <c r="G613" s="320"/>
      <c r="H613" s="301">
        <f t="shared" si="452"/>
        <v>40</v>
      </c>
      <c r="I613" s="302">
        <f t="shared" si="469"/>
        <v>40</v>
      </c>
      <c r="J613" s="303">
        <f t="shared" si="465"/>
        <v>0</v>
      </c>
      <c r="K613" s="320"/>
      <c r="L613" s="320"/>
      <c r="M613" s="320"/>
      <c r="N613" s="305">
        <f t="shared" ref="N613" si="480">O613+P613</f>
        <v>40</v>
      </c>
      <c r="O613" s="540">
        <v>40</v>
      </c>
      <c r="P613" s="540"/>
      <c r="Q613" s="540">
        <v>40</v>
      </c>
      <c r="R613" s="540"/>
      <c r="S613" s="540">
        <f>Q613</f>
        <v>40</v>
      </c>
      <c r="T613" s="540"/>
      <c r="U613" s="540"/>
      <c r="V613" s="540"/>
      <c r="W613" s="540"/>
      <c r="X613" s="540"/>
      <c r="Y613" s="540"/>
      <c r="Z613" s="540"/>
      <c r="AA613" s="540"/>
      <c r="AB613" s="540"/>
      <c r="AC613" s="305">
        <f>O613-Q613-W613</f>
        <v>0</v>
      </c>
      <c r="AD613" s="305"/>
      <c r="AE613" s="305"/>
      <c r="AF613" s="540"/>
      <c r="AG613" s="540"/>
      <c r="AH613" s="540"/>
      <c r="AI613" s="306">
        <f>O613-Q613-W613-AC613</f>
        <v>0</v>
      </c>
      <c r="AJ613" s="306"/>
      <c r="AK613" s="306"/>
      <c r="AL613" s="540"/>
      <c r="AM613" s="540"/>
      <c r="AN613" s="540"/>
      <c r="AO613" s="540"/>
      <c r="AP613" s="540"/>
      <c r="AQ613" s="540"/>
      <c r="AR613" s="540"/>
      <c r="AS613" s="540"/>
      <c r="AT613" s="540"/>
      <c r="AU613" s="320"/>
      <c r="AV613" s="375"/>
      <c r="AW613" s="414"/>
      <c r="AX613" s="414"/>
      <c r="AY613" s="414"/>
      <c r="AZ613" s="313"/>
      <c r="BA613" s="313"/>
      <c r="BB613" s="414"/>
      <c r="BC613" s="414"/>
    </row>
    <row r="614" spans="1:55" s="297" customFormat="1" ht="26.25" customHeight="1" x14ac:dyDescent="0.25">
      <c r="A614" s="542" t="s">
        <v>835</v>
      </c>
      <c r="B614" s="407" t="s">
        <v>821</v>
      </c>
      <c r="C614" s="406"/>
      <c r="D614" s="365">
        <f>D615+D618</f>
        <v>50047</v>
      </c>
      <c r="E614" s="365">
        <f>E615+E618</f>
        <v>49967</v>
      </c>
      <c r="F614" s="407"/>
      <c r="G614" s="407"/>
      <c r="H614" s="316">
        <f t="shared" si="452"/>
        <v>36762</v>
      </c>
      <c r="I614" s="317">
        <f t="shared" si="469"/>
        <v>36762</v>
      </c>
      <c r="J614" s="303">
        <f t="shared" si="465"/>
        <v>0</v>
      </c>
      <c r="K614" s="365">
        <f t="shared" ref="K614:M614" si="481">K615+K618</f>
        <v>36000</v>
      </c>
      <c r="L614" s="365">
        <f t="shared" si="481"/>
        <v>36000</v>
      </c>
      <c r="M614" s="365">
        <f t="shared" si="481"/>
        <v>0</v>
      </c>
      <c r="N614" s="365">
        <f>N615+N618</f>
        <v>762</v>
      </c>
      <c r="O614" s="365">
        <f>O615+O618</f>
        <v>762</v>
      </c>
      <c r="P614" s="365">
        <f t="shared" ref="P614" si="482">P615+P618</f>
        <v>0</v>
      </c>
      <c r="Q614" s="365">
        <f>Q615+Q618</f>
        <v>761.81</v>
      </c>
      <c r="R614" s="365">
        <f t="shared" ref="R614:AU614" si="483">R615+R618</f>
        <v>0</v>
      </c>
      <c r="S614" s="365">
        <f t="shared" si="483"/>
        <v>761.81</v>
      </c>
      <c r="T614" s="365">
        <f t="shared" si="483"/>
        <v>0</v>
      </c>
      <c r="U614" s="365">
        <f t="shared" si="483"/>
        <v>0</v>
      </c>
      <c r="V614" s="365">
        <f t="shared" si="483"/>
        <v>0</v>
      </c>
      <c r="W614" s="365">
        <f t="shared" si="483"/>
        <v>36000</v>
      </c>
      <c r="X614" s="365">
        <f t="shared" si="483"/>
        <v>36000</v>
      </c>
      <c r="Y614" s="365">
        <f t="shared" si="483"/>
        <v>0</v>
      </c>
      <c r="Z614" s="365">
        <f t="shared" si="483"/>
        <v>0</v>
      </c>
      <c r="AA614" s="365">
        <f t="shared" si="483"/>
        <v>0</v>
      </c>
      <c r="AB614" s="365">
        <f t="shared" si="483"/>
        <v>0</v>
      </c>
      <c r="AC614" s="365">
        <f t="shared" si="483"/>
        <v>0</v>
      </c>
      <c r="AD614" s="365">
        <f t="shared" si="483"/>
        <v>0</v>
      </c>
      <c r="AE614" s="365">
        <f t="shared" si="483"/>
        <v>0</v>
      </c>
      <c r="AF614" s="365">
        <f t="shared" si="483"/>
        <v>0</v>
      </c>
      <c r="AG614" s="365">
        <f t="shared" si="483"/>
        <v>0</v>
      </c>
      <c r="AH614" s="365">
        <f t="shared" si="483"/>
        <v>0</v>
      </c>
      <c r="AI614" s="365">
        <f t="shared" si="483"/>
        <v>0</v>
      </c>
      <c r="AJ614" s="365">
        <f t="shared" si="483"/>
        <v>0</v>
      </c>
      <c r="AK614" s="365">
        <f t="shared" si="483"/>
        <v>0</v>
      </c>
      <c r="AL614" s="365">
        <f t="shared" si="483"/>
        <v>0</v>
      </c>
      <c r="AM614" s="365">
        <f t="shared" si="483"/>
        <v>0</v>
      </c>
      <c r="AN614" s="365">
        <f t="shared" si="483"/>
        <v>0</v>
      </c>
      <c r="AO614" s="365">
        <f t="shared" si="483"/>
        <v>0</v>
      </c>
      <c r="AP614" s="365">
        <f t="shared" si="483"/>
        <v>0</v>
      </c>
      <c r="AQ614" s="365">
        <f t="shared" si="483"/>
        <v>0</v>
      </c>
      <c r="AR614" s="365">
        <f t="shared" si="483"/>
        <v>0</v>
      </c>
      <c r="AS614" s="365">
        <f t="shared" si="483"/>
        <v>0</v>
      </c>
      <c r="AT614" s="365">
        <f t="shared" si="483"/>
        <v>0</v>
      </c>
      <c r="AU614" s="365">
        <f t="shared" si="483"/>
        <v>0</v>
      </c>
      <c r="AV614" s="375"/>
      <c r="AW614" s="416"/>
      <c r="AX614" s="416"/>
      <c r="AY614" s="416"/>
      <c r="AZ614" s="313"/>
      <c r="BA614" s="313"/>
      <c r="BB614" s="416"/>
      <c r="BC614" s="416"/>
    </row>
    <row r="615" spans="1:55" s="297" customFormat="1" ht="54" customHeight="1" x14ac:dyDescent="0.25">
      <c r="A615" s="391" t="s">
        <v>838</v>
      </c>
      <c r="B615" s="322" t="s">
        <v>800</v>
      </c>
      <c r="C615" s="406"/>
      <c r="D615" s="365">
        <f>SUM(D616:D617)</f>
        <v>14047</v>
      </c>
      <c r="E615" s="365">
        <f>SUM(E616:E617)</f>
        <v>13967</v>
      </c>
      <c r="F615" s="407"/>
      <c r="G615" s="407"/>
      <c r="H615" s="316">
        <f t="shared" si="452"/>
        <v>762</v>
      </c>
      <c r="I615" s="317">
        <f t="shared" si="469"/>
        <v>762</v>
      </c>
      <c r="J615" s="303">
        <f t="shared" si="465"/>
        <v>0</v>
      </c>
      <c r="K615" s="407"/>
      <c r="L615" s="407"/>
      <c r="M615" s="407"/>
      <c r="N615" s="365">
        <f>SUM(N616:N617)</f>
        <v>762</v>
      </c>
      <c r="O615" s="365">
        <f>SUM(O616:O617)</f>
        <v>762</v>
      </c>
      <c r="P615" s="365">
        <f t="shared" ref="P615:AT615" si="484">SUM(P616:P617)</f>
        <v>0</v>
      </c>
      <c r="Q615" s="365">
        <f t="shared" si="484"/>
        <v>761.81</v>
      </c>
      <c r="R615" s="365">
        <f t="shared" si="484"/>
        <v>0</v>
      </c>
      <c r="S615" s="365">
        <f t="shared" si="484"/>
        <v>761.81</v>
      </c>
      <c r="T615" s="365">
        <f t="shared" si="484"/>
        <v>0</v>
      </c>
      <c r="U615" s="365">
        <f t="shared" si="484"/>
        <v>0</v>
      </c>
      <c r="V615" s="365">
        <f t="shared" si="484"/>
        <v>0</v>
      </c>
      <c r="W615" s="365">
        <f t="shared" si="484"/>
        <v>0</v>
      </c>
      <c r="X615" s="365">
        <f t="shared" si="484"/>
        <v>0</v>
      </c>
      <c r="Y615" s="365">
        <f t="shared" si="484"/>
        <v>0</v>
      </c>
      <c r="Z615" s="365">
        <f t="shared" si="484"/>
        <v>0</v>
      </c>
      <c r="AA615" s="365">
        <f t="shared" si="484"/>
        <v>0</v>
      </c>
      <c r="AB615" s="365">
        <f t="shared" si="484"/>
        <v>0</v>
      </c>
      <c r="AC615" s="365">
        <f t="shared" si="484"/>
        <v>0</v>
      </c>
      <c r="AD615" s="365">
        <f t="shared" si="484"/>
        <v>0</v>
      </c>
      <c r="AE615" s="365">
        <f t="shared" si="484"/>
        <v>0</v>
      </c>
      <c r="AF615" s="365">
        <f t="shared" si="484"/>
        <v>0</v>
      </c>
      <c r="AG615" s="365">
        <f t="shared" si="484"/>
        <v>0</v>
      </c>
      <c r="AH615" s="365">
        <f t="shared" si="484"/>
        <v>0</v>
      </c>
      <c r="AI615" s="365">
        <f t="shared" si="484"/>
        <v>0</v>
      </c>
      <c r="AJ615" s="365">
        <f t="shared" si="484"/>
        <v>0</v>
      </c>
      <c r="AK615" s="365">
        <f t="shared" si="484"/>
        <v>0</v>
      </c>
      <c r="AL615" s="365">
        <f t="shared" si="484"/>
        <v>0</v>
      </c>
      <c r="AM615" s="365">
        <f t="shared" si="484"/>
        <v>0</v>
      </c>
      <c r="AN615" s="365">
        <f t="shared" si="484"/>
        <v>0</v>
      </c>
      <c r="AO615" s="365">
        <f t="shared" si="484"/>
        <v>0</v>
      </c>
      <c r="AP615" s="365">
        <f t="shared" si="484"/>
        <v>0</v>
      </c>
      <c r="AQ615" s="365">
        <f t="shared" si="484"/>
        <v>0</v>
      </c>
      <c r="AR615" s="365">
        <f t="shared" si="484"/>
        <v>0</v>
      </c>
      <c r="AS615" s="365">
        <f t="shared" si="484"/>
        <v>0</v>
      </c>
      <c r="AT615" s="365">
        <f t="shared" si="484"/>
        <v>0</v>
      </c>
      <c r="AU615" s="407"/>
      <c r="AV615" s="375"/>
      <c r="AW615" s="416"/>
      <c r="AX615" s="416"/>
      <c r="AY615" s="416"/>
      <c r="AZ615" s="313"/>
      <c r="BA615" s="313"/>
      <c r="BB615" s="416"/>
      <c r="BC615" s="416"/>
    </row>
    <row r="616" spans="1:55" s="311" customFormat="1" ht="46.5" customHeight="1" x14ac:dyDescent="0.25">
      <c r="A616" s="386" t="s">
        <v>38</v>
      </c>
      <c r="B616" s="419" t="s">
        <v>836</v>
      </c>
      <c r="C616" s="419" t="s">
        <v>974</v>
      </c>
      <c r="D616" s="301">
        <v>3047</v>
      </c>
      <c r="E616" s="301">
        <v>3017</v>
      </c>
      <c r="F616" s="320"/>
      <c r="G616" s="320"/>
      <c r="H616" s="301">
        <f t="shared" si="452"/>
        <v>28</v>
      </c>
      <c r="I616" s="302">
        <f t="shared" si="469"/>
        <v>28</v>
      </c>
      <c r="J616" s="303">
        <f t="shared" si="465"/>
        <v>0</v>
      </c>
      <c r="K616" s="320"/>
      <c r="L616" s="320"/>
      <c r="M616" s="320"/>
      <c r="N616" s="305">
        <f>O616+P616</f>
        <v>28</v>
      </c>
      <c r="O616" s="346">
        <v>28</v>
      </c>
      <c r="P616" s="365"/>
      <c r="Q616" s="346">
        <v>28</v>
      </c>
      <c r="R616" s="346"/>
      <c r="S616" s="346">
        <f>Q616</f>
        <v>28</v>
      </c>
      <c r="T616" s="346"/>
      <c r="U616" s="346"/>
      <c r="V616" s="346"/>
      <c r="W616" s="537"/>
      <c r="X616" s="537"/>
      <c r="Y616" s="537"/>
      <c r="Z616" s="537"/>
      <c r="AA616" s="537"/>
      <c r="AB616" s="537"/>
      <c r="AC616" s="305"/>
      <c r="AD616" s="305"/>
      <c r="AE616" s="305"/>
      <c r="AF616" s="537"/>
      <c r="AG616" s="537"/>
      <c r="AH616" s="537"/>
      <c r="AI616" s="306"/>
      <c r="AJ616" s="306"/>
      <c r="AK616" s="306"/>
      <c r="AL616" s="537"/>
      <c r="AM616" s="537"/>
      <c r="AN616" s="537"/>
      <c r="AO616" s="537"/>
      <c r="AP616" s="537"/>
      <c r="AQ616" s="537"/>
      <c r="AR616" s="537"/>
      <c r="AS616" s="537"/>
      <c r="AT616" s="537"/>
      <c r="AU616" s="320"/>
      <c r="AV616" s="375"/>
      <c r="AW616" s="414"/>
      <c r="AX616" s="414"/>
      <c r="AY616" s="414"/>
      <c r="AZ616" s="313"/>
      <c r="BA616" s="313"/>
      <c r="BB616" s="414"/>
      <c r="BC616" s="414"/>
    </row>
    <row r="617" spans="1:55" s="311" customFormat="1" ht="66" customHeight="1" x14ac:dyDescent="0.25">
      <c r="A617" s="386" t="s">
        <v>40</v>
      </c>
      <c r="B617" s="419" t="s">
        <v>837</v>
      </c>
      <c r="C617" s="419" t="s">
        <v>975</v>
      </c>
      <c r="D617" s="301">
        <v>11000</v>
      </c>
      <c r="E617" s="301">
        <v>10950</v>
      </c>
      <c r="F617" s="320"/>
      <c r="G617" s="320"/>
      <c r="H617" s="301">
        <f t="shared" si="452"/>
        <v>734</v>
      </c>
      <c r="I617" s="302">
        <f t="shared" si="469"/>
        <v>734</v>
      </c>
      <c r="J617" s="303">
        <f t="shared" si="465"/>
        <v>0</v>
      </c>
      <c r="K617" s="320"/>
      <c r="L617" s="320"/>
      <c r="M617" s="320"/>
      <c r="N617" s="305">
        <f t="shared" ref="N617" si="485">O617+P617</f>
        <v>734</v>
      </c>
      <c r="O617" s="346">
        <v>734</v>
      </c>
      <c r="P617" s="365"/>
      <c r="Q617" s="346">
        <v>733.81</v>
      </c>
      <c r="R617" s="346"/>
      <c r="S617" s="346">
        <f>Q617</f>
        <v>733.81</v>
      </c>
      <c r="T617" s="346"/>
      <c r="U617" s="346"/>
      <c r="V617" s="346"/>
      <c r="W617" s="537"/>
      <c r="X617" s="537"/>
      <c r="Y617" s="537"/>
      <c r="Z617" s="537"/>
      <c r="AA617" s="537"/>
      <c r="AB617" s="537"/>
      <c r="AC617" s="305"/>
      <c r="AD617" s="305"/>
      <c r="AE617" s="305"/>
      <c r="AF617" s="537"/>
      <c r="AG617" s="537"/>
      <c r="AH617" s="537"/>
      <c r="AI617" s="306"/>
      <c r="AJ617" s="306"/>
      <c r="AK617" s="306"/>
      <c r="AL617" s="537"/>
      <c r="AM617" s="537"/>
      <c r="AN617" s="537"/>
      <c r="AO617" s="537"/>
      <c r="AP617" s="537"/>
      <c r="AQ617" s="537"/>
      <c r="AR617" s="537"/>
      <c r="AS617" s="537"/>
      <c r="AT617" s="537"/>
      <c r="AU617" s="320"/>
      <c r="AV617" s="375"/>
      <c r="AW617" s="414"/>
      <c r="AX617" s="414"/>
      <c r="AY617" s="414"/>
      <c r="AZ617" s="313"/>
      <c r="BA617" s="313"/>
      <c r="BB617" s="414"/>
      <c r="BC617" s="414"/>
    </row>
    <row r="618" spans="1:55" s="297" customFormat="1" ht="36.75" customHeight="1" x14ac:dyDescent="0.25">
      <c r="A618" s="391" t="s">
        <v>839</v>
      </c>
      <c r="B618" s="322" t="s">
        <v>803</v>
      </c>
      <c r="C618" s="406"/>
      <c r="D618" s="365">
        <f>SUM(D619:D621)</f>
        <v>36000</v>
      </c>
      <c r="E618" s="365">
        <f>SUM(E619:E621)</f>
        <v>36000</v>
      </c>
      <c r="F618" s="407"/>
      <c r="G618" s="407"/>
      <c r="H618" s="365">
        <f>SUM(H619:H621)</f>
        <v>36000</v>
      </c>
      <c r="I618" s="365">
        <f>SUM(I619:I621)</f>
        <v>36000</v>
      </c>
      <c r="J618" s="303">
        <f>M618+P618</f>
        <v>0</v>
      </c>
      <c r="K618" s="365">
        <f>SUM(K619:K621)</f>
        <v>36000</v>
      </c>
      <c r="L618" s="365">
        <f>SUM(L619:L621)</f>
        <v>36000</v>
      </c>
      <c r="M618" s="365">
        <f t="shared" ref="M618:V618" si="486">SUM(M619:M621)</f>
        <v>0</v>
      </c>
      <c r="N618" s="365">
        <f t="shared" si="486"/>
        <v>0</v>
      </c>
      <c r="O618" s="365">
        <f t="shared" si="486"/>
        <v>0</v>
      </c>
      <c r="P618" s="365">
        <f t="shared" si="486"/>
        <v>0</v>
      </c>
      <c r="Q618" s="365">
        <f t="shared" si="486"/>
        <v>0</v>
      </c>
      <c r="R618" s="365">
        <f t="shared" si="486"/>
        <v>0</v>
      </c>
      <c r="S618" s="365">
        <f t="shared" si="486"/>
        <v>0</v>
      </c>
      <c r="T618" s="365">
        <f t="shared" si="486"/>
        <v>0</v>
      </c>
      <c r="U618" s="365">
        <f t="shared" si="486"/>
        <v>0</v>
      </c>
      <c r="V618" s="365">
        <f t="shared" si="486"/>
        <v>0</v>
      </c>
      <c r="W618" s="365">
        <f t="shared" ref="W618:AT618" si="487">SUM(W619:W621)</f>
        <v>36000</v>
      </c>
      <c r="X618" s="365">
        <f t="shared" si="487"/>
        <v>36000</v>
      </c>
      <c r="Y618" s="365">
        <f t="shared" si="487"/>
        <v>0</v>
      </c>
      <c r="Z618" s="365">
        <f t="shared" si="487"/>
        <v>0</v>
      </c>
      <c r="AA618" s="365">
        <f t="shared" si="487"/>
        <v>0</v>
      </c>
      <c r="AB618" s="365">
        <f t="shared" si="487"/>
        <v>0</v>
      </c>
      <c r="AC618" s="365">
        <f t="shared" si="487"/>
        <v>0</v>
      </c>
      <c r="AD618" s="365">
        <f t="shared" si="487"/>
        <v>0</v>
      </c>
      <c r="AE618" s="365">
        <f t="shared" si="487"/>
        <v>0</v>
      </c>
      <c r="AF618" s="365">
        <f t="shared" si="487"/>
        <v>0</v>
      </c>
      <c r="AG618" s="365">
        <f t="shared" si="487"/>
        <v>0</v>
      </c>
      <c r="AH618" s="365">
        <f t="shared" si="487"/>
        <v>0</v>
      </c>
      <c r="AI618" s="365">
        <f t="shared" si="487"/>
        <v>0</v>
      </c>
      <c r="AJ618" s="365">
        <f t="shared" si="487"/>
        <v>0</v>
      </c>
      <c r="AK618" s="365">
        <f t="shared" si="487"/>
        <v>0</v>
      </c>
      <c r="AL618" s="365">
        <f t="shared" si="487"/>
        <v>0</v>
      </c>
      <c r="AM618" s="365">
        <f t="shared" si="487"/>
        <v>0</v>
      </c>
      <c r="AN618" s="365">
        <f t="shared" si="487"/>
        <v>0</v>
      </c>
      <c r="AO618" s="365">
        <f t="shared" si="487"/>
        <v>0</v>
      </c>
      <c r="AP618" s="365">
        <f t="shared" si="487"/>
        <v>0</v>
      </c>
      <c r="AQ618" s="365">
        <f t="shared" si="487"/>
        <v>0</v>
      </c>
      <c r="AR618" s="365">
        <f t="shared" si="487"/>
        <v>0</v>
      </c>
      <c r="AS618" s="365">
        <f t="shared" si="487"/>
        <v>0</v>
      </c>
      <c r="AT618" s="365">
        <f t="shared" si="487"/>
        <v>0</v>
      </c>
      <c r="AU618" s="407"/>
      <c r="AV618" s="375"/>
      <c r="AW618" s="416"/>
      <c r="AX618" s="416"/>
      <c r="AY618" s="416"/>
      <c r="AZ618" s="313"/>
      <c r="BA618" s="313"/>
      <c r="BB618" s="416"/>
      <c r="BC618" s="416"/>
    </row>
    <row r="619" spans="1:55" s="323" customFormat="1" ht="36.75" customHeight="1" x14ac:dyDescent="0.25">
      <c r="A619" s="386" t="s">
        <v>38</v>
      </c>
      <c r="B619" s="308" t="s">
        <v>976</v>
      </c>
      <c r="C619" s="406"/>
      <c r="D619" s="346">
        <v>18000</v>
      </c>
      <c r="E619" s="346">
        <v>18000</v>
      </c>
      <c r="F619" s="407"/>
      <c r="G619" s="407"/>
      <c r="H619" s="301">
        <f>K619+N619</f>
        <v>18000</v>
      </c>
      <c r="I619" s="302">
        <f t="shared" si="469"/>
        <v>18000</v>
      </c>
      <c r="J619" s="303">
        <f t="shared" si="465"/>
        <v>0</v>
      </c>
      <c r="K619" s="346">
        <f>L619+M619</f>
        <v>18000</v>
      </c>
      <c r="L619" s="346">
        <v>18000</v>
      </c>
      <c r="M619" s="365"/>
      <c r="N619" s="365"/>
      <c r="O619" s="365"/>
      <c r="P619" s="365"/>
      <c r="Q619" s="346"/>
      <c r="R619" s="346">
        <f>Q619</f>
        <v>0</v>
      </c>
      <c r="S619" s="346"/>
      <c r="T619" s="346"/>
      <c r="U619" s="346"/>
      <c r="V619" s="346"/>
      <c r="W619" s="346">
        <f>I619-Q619</f>
        <v>18000</v>
      </c>
      <c r="X619" s="346">
        <f>W619</f>
        <v>18000</v>
      </c>
      <c r="Y619" s="365"/>
      <c r="Z619" s="365"/>
      <c r="AA619" s="365"/>
      <c r="AB619" s="365"/>
      <c r="AC619" s="365"/>
      <c r="AD619" s="365"/>
      <c r="AE619" s="365"/>
      <c r="AF619" s="365"/>
      <c r="AG619" s="365"/>
      <c r="AH619" s="365"/>
      <c r="AI619" s="365"/>
      <c r="AJ619" s="365"/>
      <c r="AK619" s="365"/>
      <c r="AL619" s="365"/>
      <c r="AM619" s="365"/>
      <c r="AN619" s="365"/>
      <c r="AO619" s="365"/>
      <c r="AP619" s="365"/>
      <c r="AQ619" s="365"/>
      <c r="AR619" s="365"/>
      <c r="AS619" s="365"/>
      <c r="AT619" s="365"/>
      <c r="AU619" s="320" t="s">
        <v>990</v>
      </c>
      <c r="AV619" s="375"/>
      <c r="AW619" s="416"/>
      <c r="AX619" s="416"/>
      <c r="AY619" s="416"/>
      <c r="AZ619" s="313"/>
      <c r="BA619" s="313"/>
      <c r="BB619" s="416"/>
      <c r="BC619" s="416"/>
    </row>
    <row r="620" spans="1:55" s="323" customFormat="1" ht="75.75" customHeight="1" x14ac:dyDescent="0.25">
      <c r="A620" s="386" t="s">
        <v>43</v>
      </c>
      <c r="B620" s="308" t="s">
        <v>977</v>
      </c>
      <c r="C620" s="406"/>
      <c r="D620" s="301">
        <v>8500</v>
      </c>
      <c r="E620" s="346">
        <v>8500</v>
      </c>
      <c r="F620" s="407"/>
      <c r="G620" s="407"/>
      <c r="H620" s="301">
        <f t="shared" ref="H620:H621" si="488">K620+N620</f>
        <v>8500</v>
      </c>
      <c r="I620" s="302">
        <f t="shared" si="469"/>
        <v>8500</v>
      </c>
      <c r="J620" s="303">
        <f t="shared" ref="J620:J621" si="489">M620+P620</f>
        <v>0</v>
      </c>
      <c r="K620" s="346">
        <f>L620+M620</f>
        <v>8500</v>
      </c>
      <c r="L620" s="422">
        <v>8500</v>
      </c>
      <c r="M620" s="365"/>
      <c r="N620" s="346"/>
      <c r="O620" s="422"/>
      <c r="P620" s="365"/>
      <c r="Q620" s="346"/>
      <c r="R620" s="346">
        <f>Q620</f>
        <v>0</v>
      </c>
      <c r="S620" s="365"/>
      <c r="T620" s="365"/>
      <c r="U620" s="365"/>
      <c r="V620" s="365"/>
      <c r="W620" s="346">
        <f>I620-Q620</f>
        <v>8500</v>
      </c>
      <c r="X620" s="346">
        <f>W620</f>
        <v>8500</v>
      </c>
      <c r="Y620" s="346"/>
      <c r="Z620" s="365"/>
      <c r="AA620" s="365"/>
      <c r="AB620" s="365"/>
      <c r="AC620" s="346">
        <f>I620-Q620-W620</f>
        <v>0</v>
      </c>
      <c r="AD620" s="365"/>
      <c r="AE620" s="346">
        <f t="shared" ref="AE620:AE621" si="490">AC620</f>
        <v>0</v>
      </c>
      <c r="AF620" s="365"/>
      <c r="AG620" s="365"/>
      <c r="AH620" s="365"/>
      <c r="AI620" s="365"/>
      <c r="AJ620" s="365"/>
      <c r="AK620" s="365"/>
      <c r="AL620" s="365"/>
      <c r="AM620" s="365"/>
      <c r="AN620" s="365"/>
      <c r="AO620" s="365"/>
      <c r="AP620" s="365"/>
      <c r="AQ620" s="365"/>
      <c r="AR620" s="365"/>
      <c r="AS620" s="365"/>
      <c r="AT620" s="365"/>
      <c r="AU620" s="320" t="s">
        <v>991</v>
      </c>
      <c r="AV620" s="375"/>
      <c r="AW620" s="416"/>
      <c r="AX620" s="416"/>
      <c r="AY620" s="416"/>
      <c r="AZ620" s="313"/>
      <c r="BA620" s="313"/>
      <c r="BB620" s="416"/>
      <c r="BC620" s="416"/>
    </row>
    <row r="621" spans="1:55" s="323" customFormat="1" ht="75.75" customHeight="1" x14ac:dyDescent="0.25">
      <c r="A621" s="386" t="s">
        <v>44</v>
      </c>
      <c r="B621" s="308" t="s">
        <v>978</v>
      </c>
      <c r="C621" s="406"/>
      <c r="D621" s="301">
        <v>9500</v>
      </c>
      <c r="E621" s="346">
        <v>9500</v>
      </c>
      <c r="F621" s="407"/>
      <c r="G621" s="407"/>
      <c r="H621" s="301">
        <f t="shared" si="488"/>
        <v>9500</v>
      </c>
      <c r="I621" s="302">
        <f t="shared" si="469"/>
        <v>9500</v>
      </c>
      <c r="J621" s="303">
        <f t="shared" si="489"/>
        <v>0</v>
      </c>
      <c r="K621" s="346">
        <f t="shared" ref="K621" si="491">L621+M621</f>
        <v>9500</v>
      </c>
      <c r="L621" s="422">
        <v>9500</v>
      </c>
      <c r="M621" s="365"/>
      <c r="N621" s="346"/>
      <c r="O621" s="422"/>
      <c r="P621" s="365"/>
      <c r="Q621" s="346"/>
      <c r="R621" s="346">
        <f>Q621</f>
        <v>0</v>
      </c>
      <c r="S621" s="365"/>
      <c r="T621" s="365"/>
      <c r="U621" s="365"/>
      <c r="V621" s="365"/>
      <c r="W621" s="346">
        <f>I621-Q621</f>
        <v>9500</v>
      </c>
      <c r="X621" s="346">
        <f>W621</f>
        <v>9500</v>
      </c>
      <c r="Y621" s="346"/>
      <c r="Z621" s="365"/>
      <c r="AA621" s="365"/>
      <c r="AB621" s="365"/>
      <c r="AC621" s="346">
        <f>I621-Q621-W621</f>
        <v>0</v>
      </c>
      <c r="AD621" s="346"/>
      <c r="AE621" s="346">
        <f t="shared" si="490"/>
        <v>0</v>
      </c>
      <c r="AF621" s="365"/>
      <c r="AG621" s="365"/>
      <c r="AH621" s="365"/>
      <c r="AI621" s="365"/>
      <c r="AJ621" s="365"/>
      <c r="AK621" s="365"/>
      <c r="AL621" s="365"/>
      <c r="AM621" s="365"/>
      <c r="AN621" s="365"/>
      <c r="AO621" s="365"/>
      <c r="AP621" s="365"/>
      <c r="AQ621" s="365"/>
      <c r="AR621" s="365"/>
      <c r="AS621" s="365"/>
      <c r="AT621" s="365"/>
      <c r="AU621" s="320" t="s">
        <v>991</v>
      </c>
      <c r="AV621" s="375"/>
      <c r="AW621" s="416"/>
      <c r="AX621" s="416"/>
      <c r="AY621" s="416"/>
      <c r="AZ621" s="313"/>
      <c r="BA621" s="313"/>
      <c r="BB621" s="416"/>
      <c r="BC621" s="416"/>
    </row>
    <row r="622" spans="1:55" s="297" customFormat="1" ht="30.75" customHeight="1" x14ac:dyDescent="0.25">
      <c r="A622" s="542" t="s">
        <v>94</v>
      </c>
      <c r="B622" s="407" t="s">
        <v>56</v>
      </c>
      <c r="C622" s="406"/>
      <c r="D622" s="350">
        <f>D623</f>
        <v>15920</v>
      </c>
      <c r="E622" s="350">
        <f>E623</f>
        <v>15920</v>
      </c>
      <c r="F622" s="407"/>
      <c r="G622" s="407"/>
      <c r="H622" s="316">
        <f>K622+N622</f>
        <v>15920</v>
      </c>
      <c r="I622" s="317">
        <f t="shared" si="469"/>
        <v>15920</v>
      </c>
      <c r="J622" s="303">
        <f>M622+P622</f>
        <v>0</v>
      </c>
      <c r="K622" s="350">
        <f>K623</f>
        <v>15920</v>
      </c>
      <c r="L622" s="350">
        <f t="shared" ref="L622:V622" si="492">L623</f>
        <v>15920</v>
      </c>
      <c r="M622" s="350">
        <f t="shared" si="492"/>
        <v>0</v>
      </c>
      <c r="N622" s="350">
        <f t="shared" si="492"/>
        <v>0</v>
      </c>
      <c r="O622" s="350">
        <f t="shared" si="492"/>
        <v>0</v>
      </c>
      <c r="P622" s="350">
        <f t="shared" si="492"/>
        <v>0</v>
      </c>
      <c r="Q622" s="350">
        <f t="shared" si="492"/>
        <v>11144</v>
      </c>
      <c r="R622" s="350">
        <f t="shared" si="492"/>
        <v>11144</v>
      </c>
      <c r="S622" s="350">
        <f t="shared" si="492"/>
        <v>0</v>
      </c>
      <c r="T622" s="350">
        <f t="shared" si="492"/>
        <v>0</v>
      </c>
      <c r="U622" s="350">
        <f t="shared" si="492"/>
        <v>0</v>
      </c>
      <c r="V622" s="350">
        <f t="shared" si="492"/>
        <v>0</v>
      </c>
      <c r="W622" s="350" t="e">
        <f>W623+#REF!</f>
        <v>#REF!</v>
      </c>
      <c r="X622" s="350" t="e">
        <f>X623+#REF!</f>
        <v>#REF!</v>
      </c>
      <c r="Y622" s="350" t="e">
        <f>Y623+#REF!</f>
        <v>#REF!</v>
      </c>
      <c r="Z622" s="350" t="e">
        <f>Z623+#REF!</f>
        <v>#REF!</v>
      </c>
      <c r="AA622" s="350" t="e">
        <f>AA623+#REF!</f>
        <v>#REF!</v>
      </c>
      <c r="AB622" s="350" t="e">
        <f>AB623+#REF!</f>
        <v>#REF!</v>
      </c>
      <c r="AC622" s="350" t="e">
        <f>AC623+#REF!</f>
        <v>#REF!</v>
      </c>
      <c r="AD622" s="350" t="e">
        <f>AD623+#REF!</f>
        <v>#REF!</v>
      </c>
      <c r="AE622" s="350" t="e">
        <f>AE623+#REF!</f>
        <v>#REF!</v>
      </c>
      <c r="AF622" s="350" t="e">
        <f>AF623+#REF!</f>
        <v>#REF!</v>
      </c>
      <c r="AG622" s="350" t="e">
        <f>AG623+#REF!</f>
        <v>#REF!</v>
      </c>
      <c r="AH622" s="350" t="e">
        <f>AH623+#REF!</f>
        <v>#REF!</v>
      </c>
      <c r="AI622" s="350" t="e">
        <f>AI623+#REF!</f>
        <v>#REF!</v>
      </c>
      <c r="AJ622" s="350" t="e">
        <f>AJ623+#REF!</f>
        <v>#REF!</v>
      </c>
      <c r="AK622" s="350" t="e">
        <f>AK623+#REF!</f>
        <v>#REF!</v>
      </c>
      <c r="AL622" s="350" t="e">
        <f>AL623+#REF!</f>
        <v>#REF!</v>
      </c>
      <c r="AM622" s="350" t="e">
        <f>AM623+#REF!</f>
        <v>#REF!</v>
      </c>
      <c r="AN622" s="350" t="e">
        <f>AN623+#REF!</f>
        <v>#REF!</v>
      </c>
      <c r="AO622" s="350" t="e">
        <f>AO623+#REF!</f>
        <v>#REF!</v>
      </c>
      <c r="AP622" s="350" t="e">
        <f>AP623+#REF!</f>
        <v>#REF!</v>
      </c>
      <c r="AQ622" s="350" t="e">
        <f>AQ623+#REF!</f>
        <v>#REF!</v>
      </c>
      <c r="AR622" s="350" t="e">
        <f>AR623+#REF!</f>
        <v>#REF!</v>
      </c>
      <c r="AS622" s="350" t="e">
        <f>AS623+#REF!</f>
        <v>#REF!</v>
      </c>
      <c r="AT622" s="350" t="e">
        <f>AT623+#REF!</f>
        <v>#REF!</v>
      </c>
      <c r="AU622" s="407"/>
      <c r="AV622" s="375"/>
      <c r="AW622" s="416"/>
      <c r="AX622" s="416"/>
      <c r="AY622" s="416"/>
      <c r="AZ622" s="313"/>
      <c r="BA622" s="313"/>
      <c r="BB622" s="416"/>
      <c r="BC622" s="416"/>
    </row>
    <row r="623" spans="1:55" s="297" customFormat="1" ht="30.75" customHeight="1" x14ac:dyDescent="0.25">
      <c r="A623" s="542" t="s">
        <v>79</v>
      </c>
      <c r="B623" s="347" t="s">
        <v>820</v>
      </c>
      <c r="C623" s="406"/>
      <c r="D623" s="350">
        <f>D624</f>
        <v>15920</v>
      </c>
      <c r="E623" s="350">
        <f t="shared" ref="E623" si="493">E624</f>
        <v>15920</v>
      </c>
      <c r="F623" s="407"/>
      <c r="G623" s="407"/>
      <c r="H623" s="301">
        <f t="shared" ref="H623:H635" si="494">K623+N623</f>
        <v>15920</v>
      </c>
      <c r="I623" s="302">
        <f t="shared" si="469"/>
        <v>15920</v>
      </c>
      <c r="J623" s="303">
        <f t="shared" si="465"/>
        <v>0</v>
      </c>
      <c r="K623" s="350">
        <f t="shared" ref="K623:M624" si="495">K624</f>
        <v>15920</v>
      </c>
      <c r="L623" s="350">
        <f t="shared" si="495"/>
        <v>15920</v>
      </c>
      <c r="M623" s="350">
        <f t="shared" si="495"/>
        <v>0</v>
      </c>
      <c r="N623" s="350">
        <f>N624</f>
        <v>0</v>
      </c>
      <c r="O623" s="350">
        <f t="shared" ref="O623:AT623" si="496">O624</f>
        <v>0</v>
      </c>
      <c r="P623" s="350">
        <f t="shared" si="496"/>
        <v>0</v>
      </c>
      <c r="Q623" s="350">
        <f t="shared" si="496"/>
        <v>11144</v>
      </c>
      <c r="R623" s="350">
        <f t="shared" si="496"/>
        <v>11144</v>
      </c>
      <c r="S623" s="350">
        <f t="shared" si="496"/>
        <v>0</v>
      </c>
      <c r="T623" s="350">
        <f t="shared" si="496"/>
        <v>0</v>
      </c>
      <c r="U623" s="350">
        <f t="shared" si="496"/>
        <v>0</v>
      </c>
      <c r="V623" s="350">
        <f t="shared" si="496"/>
        <v>0</v>
      </c>
      <c r="W623" s="350">
        <f t="shared" si="496"/>
        <v>4776</v>
      </c>
      <c r="X623" s="350">
        <f t="shared" si="496"/>
        <v>4776</v>
      </c>
      <c r="Y623" s="350">
        <f t="shared" si="496"/>
        <v>0</v>
      </c>
      <c r="Z623" s="350">
        <f t="shared" si="496"/>
        <v>0</v>
      </c>
      <c r="AA623" s="350">
        <f t="shared" si="496"/>
        <v>0</v>
      </c>
      <c r="AB623" s="350">
        <f t="shared" si="496"/>
        <v>0</v>
      </c>
      <c r="AC623" s="350">
        <f t="shared" si="496"/>
        <v>0</v>
      </c>
      <c r="AD623" s="350">
        <f t="shared" si="496"/>
        <v>0</v>
      </c>
      <c r="AE623" s="350">
        <f t="shared" si="496"/>
        <v>0</v>
      </c>
      <c r="AF623" s="350">
        <f t="shared" si="496"/>
        <v>0</v>
      </c>
      <c r="AG623" s="350">
        <f t="shared" si="496"/>
        <v>0</v>
      </c>
      <c r="AH623" s="350">
        <f t="shared" si="496"/>
        <v>0</v>
      </c>
      <c r="AI623" s="350">
        <f t="shared" si="496"/>
        <v>0</v>
      </c>
      <c r="AJ623" s="350">
        <f t="shared" si="496"/>
        <v>0</v>
      </c>
      <c r="AK623" s="350">
        <f t="shared" si="496"/>
        <v>0</v>
      </c>
      <c r="AL623" s="350">
        <f t="shared" si="496"/>
        <v>0</v>
      </c>
      <c r="AM623" s="350">
        <f t="shared" si="496"/>
        <v>0</v>
      </c>
      <c r="AN623" s="350">
        <f t="shared" si="496"/>
        <v>0</v>
      </c>
      <c r="AO623" s="350">
        <f t="shared" si="496"/>
        <v>0</v>
      </c>
      <c r="AP623" s="350">
        <f t="shared" si="496"/>
        <v>0</v>
      </c>
      <c r="AQ623" s="350">
        <f t="shared" si="496"/>
        <v>0</v>
      </c>
      <c r="AR623" s="350">
        <f t="shared" si="496"/>
        <v>0</v>
      </c>
      <c r="AS623" s="350">
        <f t="shared" si="496"/>
        <v>0</v>
      </c>
      <c r="AT623" s="350">
        <f t="shared" si="496"/>
        <v>0</v>
      </c>
      <c r="AU623" s="407"/>
      <c r="AV623" s="375"/>
      <c r="AW623" s="416"/>
      <c r="AX623" s="416"/>
      <c r="AY623" s="416"/>
      <c r="AZ623" s="313"/>
      <c r="BA623" s="313"/>
      <c r="BB623" s="416"/>
      <c r="BC623" s="416"/>
    </row>
    <row r="624" spans="1:55" s="297" customFormat="1" ht="30.75" customHeight="1" x14ac:dyDescent="0.25">
      <c r="A624" s="542" t="s">
        <v>826</v>
      </c>
      <c r="B624" s="347" t="s">
        <v>828</v>
      </c>
      <c r="C624" s="406"/>
      <c r="D624" s="350">
        <f>D625</f>
        <v>15920</v>
      </c>
      <c r="E624" s="350">
        <f t="shared" ref="E624" si="497">E625</f>
        <v>15920</v>
      </c>
      <c r="F624" s="407"/>
      <c r="G624" s="407"/>
      <c r="H624" s="301">
        <f t="shared" si="494"/>
        <v>15920</v>
      </c>
      <c r="I624" s="302">
        <f t="shared" si="469"/>
        <v>15920</v>
      </c>
      <c r="J624" s="303">
        <f t="shared" si="465"/>
        <v>0</v>
      </c>
      <c r="K624" s="350">
        <f t="shared" si="495"/>
        <v>15920</v>
      </c>
      <c r="L624" s="350">
        <f t="shared" si="495"/>
        <v>15920</v>
      </c>
      <c r="M624" s="350">
        <f t="shared" si="495"/>
        <v>0</v>
      </c>
      <c r="N624" s="350">
        <f>N625</f>
        <v>0</v>
      </c>
      <c r="O624" s="350">
        <f>O625</f>
        <v>0</v>
      </c>
      <c r="P624" s="350">
        <f t="shared" ref="P624:AN624" si="498">P625</f>
        <v>0</v>
      </c>
      <c r="Q624" s="350">
        <f t="shared" si="498"/>
        <v>11144</v>
      </c>
      <c r="R624" s="350">
        <f t="shared" si="498"/>
        <v>11144</v>
      </c>
      <c r="S624" s="350">
        <f t="shared" si="498"/>
        <v>0</v>
      </c>
      <c r="T624" s="350">
        <f t="shared" si="498"/>
        <v>0</v>
      </c>
      <c r="U624" s="350">
        <f t="shared" si="498"/>
        <v>0</v>
      </c>
      <c r="V624" s="350">
        <f t="shared" si="498"/>
        <v>0</v>
      </c>
      <c r="W624" s="350">
        <f t="shared" si="498"/>
        <v>4776</v>
      </c>
      <c r="X624" s="350">
        <f t="shared" si="498"/>
        <v>4776</v>
      </c>
      <c r="Y624" s="350">
        <f t="shared" si="498"/>
        <v>0</v>
      </c>
      <c r="Z624" s="350">
        <f t="shared" si="498"/>
        <v>0</v>
      </c>
      <c r="AA624" s="350">
        <f t="shared" si="498"/>
        <v>0</v>
      </c>
      <c r="AB624" s="350">
        <f t="shared" si="498"/>
        <v>0</v>
      </c>
      <c r="AC624" s="350">
        <f t="shared" si="498"/>
        <v>0</v>
      </c>
      <c r="AD624" s="350">
        <f t="shared" si="498"/>
        <v>0</v>
      </c>
      <c r="AE624" s="350">
        <f t="shared" si="498"/>
        <v>0</v>
      </c>
      <c r="AF624" s="350">
        <f t="shared" si="498"/>
        <v>0</v>
      </c>
      <c r="AG624" s="350">
        <f t="shared" si="498"/>
        <v>0</v>
      </c>
      <c r="AH624" s="350">
        <f t="shared" si="498"/>
        <v>0</v>
      </c>
      <c r="AI624" s="350">
        <f t="shared" si="498"/>
        <v>0</v>
      </c>
      <c r="AJ624" s="350">
        <f t="shared" si="498"/>
        <v>0</v>
      </c>
      <c r="AK624" s="350">
        <f t="shared" si="498"/>
        <v>0</v>
      </c>
      <c r="AL624" s="350">
        <f t="shared" si="498"/>
        <v>0</v>
      </c>
      <c r="AM624" s="350">
        <f t="shared" si="498"/>
        <v>0</v>
      </c>
      <c r="AN624" s="350">
        <f t="shared" si="498"/>
        <v>0</v>
      </c>
      <c r="AO624" s="350"/>
      <c r="AP624" s="350"/>
      <c r="AQ624" s="350"/>
      <c r="AR624" s="350"/>
      <c r="AS624" s="350"/>
      <c r="AT624" s="350"/>
      <c r="AU624" s="407"/>
      <c r="AV624" s="375"/>
      <c r="AW624" s="416"/>
      <c r="AX624" s="416"/>
      <c r="AY624" s="416"/>
      <c r="AZ624" s="313"/>
      <c r="BA624" s="313"/>
      <c r="BB624" s="416"/>
      <c r="BC624" s="416"/>
    </row>
    <row r="625" spans="1:55" s="311" customFormat="1" ht="40.5" customHeight="1" x14ac:dyDescent="0.25">
      <c r="A625" s="446" t="s">
        <v>38</v>
      </c>
      <c r="B625" s="320" t="s">
        <v>554</v>
      </c>
      <c r="C625" s="390" t="s">
        <v>919</v>
      </c>
      <c r="D625" s="301">
        <v>15920</v>
      </c>
      <c r="E625" s="301">
        <v>15920</v>
      </c>
      <c r="F625" s="390"/>
      <c r="G625" s="390"/>
      <c r="H625" s="301">
        <f t="shared" si="494"/>
        <v>15920</v>
      </c>
      <c r="I625" s="302">
        <f t="shared" si="469"/>
        <v>15920</v>
      </c>
      <c r="J625" s="303">
        <f t="shared" si="465"/>
        <v>0</v>
      </c>
      <c r="K625" s="346">
        <f t="shared" ref="K625" si="499">L625+M625</f>
        <v>15920</v>
      </c>
      <c r="L625" s="344">
        <v>15920</v>
      </c>
      <c r="M625" s="390"/>
      <c r="N625" s="344"/>
      <c r="O625" s="344"/>
      <c r="P625" s="344"/>
      <c r="Q625" s="344">
        <f>70%*I625</f>
        <v>11144</v>
      </c>
      <c r="R625" s="344">
        <f>Q625</f>
        <v>11144</v>
      </c>
      <c r="S625" s="344"/>
      <c r="T625" s="344"/>
      <c r="U625" s="344"/>
      <c r="V625" s="344"/>
      <c r="W625" s="344">
        <f>I625-Q625</f>
        <v>4776</v>
      </c>
      <c r="X625" s="344">
        <f>W625</f>
        <v>4776</v>
      </c>
      <c r="Y625" s="344"/>
      <c r="Z625" s="344"/>
      <c r="AA625" s="344"/>
      <c r="AB625" s="344"/>
      <c r="AC625" s="305">
        <f>I625-Q625-W625</f>
        <v>0</v>
      </c>
      <c r="AD625" s="305"/>
      <c r="AE625" s="305"/>
      <c r="AF625" s="344"/>
      <c r="AG625" s="344"/>
      <c r="AH625" s="344"/>
      <c r="AI625" s="306"/>
      <c r="AJ625" s="306"/>
      <c r="AK625" s="306"/>
      <c r="AL625" s="344"/>
      <c r="AM625" s="344"/>
      <c r="AN625" s="344"/>
      <c r="AO625" s="344"/>
      <c r="AP625" s="344"/>
      <c r="AQ625" s="344"/>
      <c r="AR625" s="344"/>
      <c r="AS625" s="344"/>
      <c r="AT625" s="537"/>
      <c r="AU625" s="320"/>
      <c r="AV625" s="375"/>
      <c r="AW625" s="414"/>
      <c r="AX625" s="414"/>
      <c r="AY625" s="414"/>
      <c r="AZ625" s="313"/>
      <c r="BA625" s="313"/>
      <c r="BB625" s="414"/>
      <c r="BC625" s="414"/>
    </row>
    <row r="626" spans="1:55" s="289" customFormat="1" ht="69" customHeight="1" x14ac:dyDescent="0.25">
      <c r="A626" s="354" t="s">
        <v>51</v>
      </c>
      <c r="B626" s="347" t="s">
        <v>847</v>
      </c>
      <c r="C626" s="316"/>
      <c r="D626" s="303">
        <f>D627</f>
        <v>21303</v>
      </c>
      <c r="E626" s="303">
        <f>E627</f>
        <v>21303</v>
      </c>
      <c r="F626" s="347"/>
      <c r="G626" s="347"/>
      <c r="H626" s="316">
        <f t="shared" si="494"/>
        <v>21303</v>
      </c>
      <c r="I626" s="317">
        <f t="shared" si="469"/>
        <v>21303</v>
      </c>
      <c r="J626" s="303">
        <f t="shared" si="465"/>
        <v>0</v>
      </c>
      <c r="K626" s="303">
        <f t="shared" ref="K626:M626" si="500">K627</f>
        <v>21303</v>
      </c>
      <c r="L626" s="303">
        <f t="shared" si="500"/>
        <v>21303</v>
      </c>
      <c r="M626" s="303">
        <f t="shared" si="500"/>
        <v>0</v>
      </c>
      <c r="N626" s="303">
        <f>N627</f>
        <v>0</v>
      </c>
      <c r="O626" s="303">
        <f>O627</f>
        <v>0</v>
      </c>
      <c r="P626" s="303">
        <f t="shared" ref="P626:AT626" si="501">P627</f>
        <v>0</v>
      </c>
      <c r="Q626" s="303">
        <f t="shared" si="501"/>
        <v>0</v>
      </c>
      <c r="R626" s="303">
        <f t="shared" si="501"/>
        <v>0</v>
      </c>
      <c r="S626" s="303">
        <f t="shared" si="501"/>
        <v>0</v>
      </c>
      <c r="T626" s="303">
        <f t="shared" si="501"/>
        <v>0</v>
      </c>
      <c r="U626" s="303">
        <f t="shared" si="501"/>
        <v>0</v>
      </c>
      <c r="V626" s="303">
        <f t="shared" si="501"/>
        <v>0</v>
      </c>
      <c r="W626" s="303">
        <f t="shared" si="501"/>
        <v>21303</v>
      </c>
      <c r="X626" s="303">
        <f t="shared" si="501"/>
        <v>21303</v>
      </c>
      <c r="Y626" s="303">
        <f t="shared" si="501"/>
        <v>0</v>
      </c>
      <c r="Z626" s="303">
        <f t="shared" si="501"/>
        <v>0</v>
      </c>
      <c r="AA626" s="303">
        <f t="shared" si="501"/>
        <v>0</v>
      </c>
      <c r="AB626" s="303">
        <f t="shared" si="501"/>
        <v>0</v>
      </c>
      <c r="AC626" s="303">
        <f t="shared" si="501"/>
        <v>0</v>
      </c>
      <c r="AD626" s="303">
        <f t="shared" si="501"/>
        <v>0</v>
      </c>
      <c r="AE626" s="303">
        <f t="shared" si="501"/>
        <v>0</v>
      </c>
      <c r="AF626" s="303">
        <f t="shared" si="501"/>
        <v>0</v>
      </c>
      <c r="AG626" s="303">
        <f t="shared" si="501"/>
        <v>0</v>
      </c>
      <c r="AH626" s="303">
        <f t="shared" si="501"/>
        <v>0</v>
      </c>
      <c r="AI626" s="303">
        <f t="shared" si="501"/>
        <v>0</v>
      </c>
      <c r="AJ626" s="303">
        <f t="shared" si="501"/>
        <v>0</v>
      </c>
      <c r="AK626" s="303">
        <f t="shared" si="501"/>
        <v>0</v>
      </c>
      <c r="AL626" s="303">
        <f t="shared" si="501"/>
        <v>0</v>
      </c>
      <c r="AM626" s="303">
        <f t="shared" si="501"/>
        <v>0</v>
      </c>
      <c r="AN626" s="303">
        <f t="shared" si="501"/>
        <v>0</v>
      </c>
      <c r="AO626" s="303">
        <f t="shared" si="501"/>
        <v>0</v>
      </c>
      <c r="AP626" s="303">
        <f t="shared" si="501"/>
        <v>0</v>
      </c>
      <c r="AQ626" s="303">
        <f t="shared" si="501"/>
        <v>0</v>
      </c>
      <c r="AR626" s="303">
        <f t="shared" si="501"/>
        <v>0</v>
      </c>
      <c r="AS626" s="303">
        <f t="shared" si="501"/>
        <v>0</v>
      </c>
      <c r="AT626" s="303">
        <f t="shared" si="501"/>
        <v>0</v>
      </c>
      <c r="AU626" s="372"/>
      <c r="AV626" s="375"/>
      <c r="AW626" s="374"/>
      <c r="AX626" s="374"/>
      <c r="AY626" s="374"/>
      <c r="AZ626" s="313"/>
      <c r="BA626" s="313"/>
      <c r="BB626" s="375"/>
      <c r="BC626" s="375"/>
    </row>
    <row r="627" spans="1:55" s="293" customFormat="1" ht="21" customHeight="1" x14ac:dyDescent="0.25">
      <c r="A627" s="354" t="s">
        <v>53</v>
      </c>
      <c r="B627" s="347" t="s">
        <v>107</v>
      </c>
      <c r="C627" s="316"/>
      <c r="D627" s="303">
        <f>D628+D629</f>
        <v>21303</v>
      </c>
      <c r="E627" s="303">
        <f>E628+E629</f>
        <v>21303</v>
      </c>
      <c r="F627" s="347"/>
      <c r="G627" s="347"/>
      <c r="H627" s="301">
        <f>K627+N627</f>
        <v>21303</v>
      </c>
      <c r="I627" s="302">
        <f t="shared" si="469"/>
        <v>21303</v>
      </c>
      <c r="J627" s="303">
        <f t="shared" si="465"/>
        <v>0</v>
      </c>
      <c r="K627" s="303">
        <f>K628+K629</f>
        <v>21303</v>
      </c>
      <c r="L627" s="303">
        <f t="shared" ref="L627:M627" si="502">SUM(L630:L632)</f>
        <v>21303</v>
      </c>
      <c r="M627" s="303">
        <f t="shared" si="502"/>
        <v>0</v>
      </c>
      <c r="N627" s="303">
        <f>N628+N629</f>
        <v>0</v>
      </c>
      <c r="O627" s="303">
        <f>O628+O629</f>
        <v>0</v>
      </c>
      <c r="P627" s="303">
        <f t="shared" ref="P627:AT627" si="503">SUM(P630:P632)</f>
        <v>0</v>
      </c>
      <c r="Q627" s="303">
        <f t="shared" si="503"/>
        <v>0</v>
      </c>
      <c r="R627" s="303">
        <f t="shared" si="503"/>
        <v>0</v>
      </c>
      <c r="S627" s="303">
        <f t="shared" si="503"/>
        <v>0</v>
      </c>
      <c r="T627" s="303">
        <f t="shared" si="503"/>
        <v>0</v>
      </c>
      <c r="U627" s="303">
        <f t="shared" si="503"/>
        <v>0</v>
      </c>
      <c r="V627" s="303">
        <f t="shared" si="503"/>
        <v>0</v>
      </c>
      <c r="W627" s="303">
        <f t="shared" si="503"/>
        <v>21303</v>
      </c>
      <c r="X627" s="303">
        <f t="shared" si="503"/>
        <v>21303</v>
      </c>
      <c r="Y627" s="303">
        <f t="shared" si="503"/>
        <v>0</v>
      </c>
      <c r="Z627" s="303">
        <f t="shared" si="503"/>
        <v>0</v>
      </c>
      <c r="AA627" s="303">
        <f t="shared" si="503"/>
        <v>0</v>
      </c>
      <c r="AB627" s="303">
        <f t="shared" si="503"/>
        <v>0</v>
      </c>
      <c r="AC627" s="303">
        <f t="shared" si="503"/>
        <v>0</v>
      </c>
      <c r="AD627" s="303">
        <f t="shared" si="503"/>
        <v>0</v>
      </c>
      <c r="AE627" s="303">
        <f t="shared" si="503"/>
        <v>0</v>
      </c>
      <c r="AF627" s="303">
        <f t="shared" si="503"/>
        <v>0</v>
      </c>
      <c r="AG627" s="303">
        <f t="shared" si="503"/>
        <v>0</v>
      </c>
      <c r="AH627" s="303">
        <f t="shared" si="503"/>
        <v>0</v>
      </c>
      <c r="AI627" s="303">
        <f t="shared" si="503"/>
        <v>0</v>
      </c>
      <c r="AJ627" s="303">
        <f t="shared" si="503"/>
        <v>0</v>
      </c>
      <c r="AK627" s="303">
        <f t="shared" si="503"/>
        <v>0</v>
      </c>
      <c r="AL627" s="303">
        <f t="shared" si="503"/>
        <v>0</v>
      </c>
      <c r="AM627" s="303">
        <f t="shared" si="503"/>
        <v>0</v>
      </c>
      <c r="AN627" s="303">
        <f t="shared" si="503"/>
        <v>0</v>
      </c>
      <c r="AO627" s="303">
        <f t="shared" si="503"/>
        <v>0</v>
      </c>
      <c r="AP627" s="303">
        <f t="shared" si="503"/>
        <v>0</v>
      </c>
      <c r="AQ627" s="303">
        <f t="shared" si="503"/>
        <v>0</v>
      </c>
      <c r="AR627" s="303">
        <f t="shared" si="503"/>
        <v>0</v>
      </c>
      <c r="AS627" s="303">
        <f t="shared" si="503"/>
        <v>0</v>
      </c>
      <c r="AT627" s="303">
        <f t="shared" si="503"/>
        <v>0</v>
      </c>
      <c r="AU627" s="307"/>
      <c r="AV627" s="308"/>
      <c r="AW627" s="312"/>
      <c r="AX627" s="312"/>
      <c r="AY627" s="312"/>
      <c r="AZ627" s="313"/>
      <c r="BA627" s="313"/>
      <c r="BB627" s="314"/>
      <c r="BC627" s="314"/>
    </row>
    <row r="628" spans="1:55" s="293" customFormat="1" ht="46.5" customHeight="1" x14ac:dyDescent="0.25">
      <c r="A628" s="354" t="s">
        <v>79</v>
      </c>
      <c r="B628" s="347" t="s">
        <v>820</v>
      </c>
      <c r="C628" s="316"/>
      <c r="D628" s="316">
        <v>0</v>
      </c>
      <c r="E628" s="316">
        <v>0</v>
      </c>
      <c r="F628" s="347"/>
      <c r="G628" s="347"/>
      <c r="H628" s="301">
        <f t="shared" si="494"/>
        <v>0</v>
      </c>
      <c r="I628" s="302">
        <f t="shared" si="469"/>
        <v>0</v>
      </c>
      <c r="J628" s="303">
        <f t="shared" si="465"/>
        <v>0</v>
      </c>
      <c r="K628" s="347"/>
      <c r="L628" s="347"/>
      <c r="M628" s="347"/>
      <c r="N628" s="303"/>
      <c r="O628" s="303"/>
      <c r="P628" s="303"/>
      <c r="Q628" s="303"/>
      <c r="R628" s="303"/>
      <c r="S628" s="303"/>
      <c r="T628" s="303"/>
      <c r="U628" s="303"/>
      <c r="V628" s="303"/>
      <c r="W628" s="303"/>
      <c r="X628" s="303"/>
      <c r="Y628" s="303"/>
      <c r="Z628" s="303"/>
      <c r="AA628" s="303"/>
      <c r="AB628" s="303"/>
      <c r="AC628" s="303"/>
      <c r="AD628" s="303"/>
      <c r="AE628" s="303"/>
      <c r="AF628" s="303"/>
      <c r="AG628" s="303"/>
      <c r="AH628" s="303"/>
      <c r="AI628" s="303"/>
      <c r="AJ628" s="303"/>
      <c r="AK628" s="303"/>
      <c r="AL628" s="303"/>
      <c r="AM628" s="303"/>
      <c r="AN628" s="303"/>
      <c r="AO628" s="303"/>
      <c r="AP628" s="303"/>
      <c r="AQ628" s="303"/>
      <c r="AR628" s="303"/>
      <c r="AS628" s="303"/>
      <c r="AT628" s="303"/>
      <c r="AU628" s="307"/>
      <c r="AV628" s="308"/>
      <c r="AW628" s="312"/>
      <c r="AX628" s="312"/>
      <c r="AY628" s="312"/>
      <c r="AZ628" s="313"/>
      <c r="BA628" s="313"/>
      <c r="BB628" s="314"/>
      <c r="BC628" s="314"/>
    </row>
    <row r="629" spans="1:55" s="293" customFormat="1" ht="21" customHeight="1" x14ac:dyDescent="0.25">
      <c r="A629" s="354" t="s">
        <v>93</v>
      </c>
      <c r="B629" s="347" t="s">
        <v>821</v>
      </c>
      <c r="C629" s="316"/>
      <c r="D629" s="303">
        <f>SUM(D630:D632)</f>
        <v>21303</v>
      </c>
      <c r="E629" s="303">
        <f>SUM(E630:E632)</f>
        <v>21303</v>
      </c>
      <c r="F629" s="347"/>
      <c r="G629" s="347"/>
      <c r="H629" s="301">
        <f t="shared" si="494"/>
        <v>21303</v>
      </c>
      <c r="I629" s="302">
        <f t="shared" si="469"/>
        <v>21303</v>
      </c>
      <c r="J629" s="303">
        <f t="shared" ref="J629:J635" si="504">M629+P629</f>
        <v>0</v>
      </c>
      <c r="K629" s="303">
        <f t="shared" ref="K629:M629" si="505">SUM(K630:K632)</f>
        <v>21303</v>
      </c>
      <c r="L629" s="303">
        <f>SUM(L630:L632)</f>
        <v>21303</v>
      </c>
      <c r="M629" s="303">
        <f t="shared" si="505"/>
        <v>0</v>
      </c>
      <c r="N629" s="303">
        <f>SUM(N630:N632)</f>
        <v>0</v>
      </c>
      <c r="O629" s="303">
        <f>SUM(O630:O632)</f>
        <v>0</v>
      </c>
      <c r="P629" s="303">
        <f t="shared" ref="P629:AN629" si="506">SUM(P630:P632)</f>
        <v>0</v>
      </c>
      <c r="Q629" s="303">
        <f t="shared" si="506"/>
        <v>0</v>
      </c>
      <c r="R629" s="303">
        <f t="shared" si="506"/>
        <v>0</v>
      </c>
      <c r="S629" s="303">
        <f t="shared" si="506"/>
        <v>0</v>
      </c>
      <c r="T629" s="303">
        <f t="shared" si="506"/>
        <v>0</v>
      </c>
      <c r="U629" s="303">
        <f t="shared" si="506"/>
        <v>0</v>
      </c>
      <c r="V629" s="303">
        <f t="shared" si="506"/>
        <v>0</v>
      </c>
      <c r="W629" s="303">
        <f t="shared" si="506"/>
        <v>21303</v>
      </c>
      <c r="X629" s="303">
        <f t="shared" si="506"/>
        <v>21303</v>
      </c>
      <c r="Y629" s="303">
        <f t="shared" si="506"/>
        <v>0</v>
      </c>
      <c r="Z629" s="303">
        <f t="shared" si="506"/>
        <v>0</v>
      </c>
      <c r="AA629" s="303">
        <f t="shared" si="506"/>
        <v>0</v>
      </c>
      <c r="AB629" s="303">
        <f t="shared" si="506"/>
        <v>0</v>
      </c>
      <c r="AC629" s="303">
        <f t="shared" si="506"/>
        <v>0</v>
      </c>
      <c r="AD629" s="303">
        <f t="shared" si="506"/>
        <v>0</v>
      </c>
      <c r="AE629" s="303">
        <f t="shared" si="506"/>
        <v>0</v>
      </c>
      <c r="AF629" s="303">
        <f t="shared" si="506"/>
        <v>0</v>
      </c>
      <c r="AG629" s="303">
        <f t="shared" si="506"/>
        <v>0</v>
      </c>
      <c r="AH629" s="303">
        <f t="shared" si="506"/>
        <v>0</v>
      </c>
      <c r="AI629" s="303">
        <f t="shared" si="506"/>
        <v>0</v>
      </c>
      <c r="AJ629" s="303">
        <f t="shared" si="506"/>
        <v>0</v>
      </c>
      <c r="AK629" s="303">
        <f t="shared" si="506"/>
        <v>0</v>
      </c>
      <c r="AL629" s="303">
        <f t="shared" si="506"/>
        <v>0</v>
      </c>
      <c r="AM629" s="303">
        <f t="shared" si="506"/>
        <v>0</v>
      </c>
      <c r="AN629" s="303">
        <f t="shared" si="506"/>
        <v>0</v>
      </c>
      <c r="AO629" s="303"/>
      <c r="AP629" s="303"/>
      <c r="AQ629" s="303"/>
      <c r="AR629" s="303"/>
      <c r="AS629" s="303"/>
      <c r="AT629" s="303"/>
      <c r="AU629" s="307"/>
      <c r="AV629" s="308"/>
      <c r="AW629" s="312"/>
      <c r="AX629" s="312"/>
      <c r="AY629" s="312"/>
      <c r="AZ629" s="313"/>
      <c r="BA629" s="313"/>
      <c r="BB629" s="314"/>
      <c r="BC629" s="314"/>
    </row>
    <row r="630" spans="1:55" s="460" customFormat="1" ht="51.75" customHeight="1" x14ac:dyDescent="0.25">
      <c r="A630" s="543" t="s">
        <v>38</v>
      </c>
      <c r="B630" s="544" t="s">
        <v>1000</v>
      </c>
      <c r="C630" s="455"/>
      <c r="D630" s="455">
        <v>9403</v>
      </c>
      <c r="E630" s="455">
        <v>9403</v>
      </c>
      <c r="F630" s="544"/>
      <c r="G630" s="544"/>
      <c r="H630" s="455">
        <f>K630+N630</f>
        <v>9403</v>
      </c>
      <c r="I630" s="451">
        <f t="shared" si="469"/>
        <v>9403</v>
      </c>
      <c r="J630" s="456">
        <f t="shared" si="504"/>
        <v>0</v>
      </c>
      <c r="K630" s="454">
        <f>L630+M630</f>
        <v>9403</v>
      </c>
      <c r="L630" s="452">
        <v>9403</v>
      </c>
      <c r="M630" s="544"/>
      <c r="N630" s="454">
        <f>O630+P630</f>
        <v>0</v>
      </c>
      <c r="O630" s="452"/>
      <c r="P630" s="456"/>
      <c r="Q630" s="452"/>
      <c r="R630" s="452">
        <f>Q630</f>
        <v>0</v>
      </c>
      <c r="S630" s="452"/>
      <c r="T630" s="452"/>
      <c r="U630" s="452"/>
      <c r="V630" s="452"/>
      <c r="W630" s="452">
        <f>I630-Q630</f>
        <v>9403</v>
      </c>
      <c r="X630" s="452">
        <f>W630</f>
        <v>9403</v>
      </c>
      <c r="Y630" s="452"/>
      <c r="Z630" s="452"/>
      <c r="AA630" s="452"/>
      <c r="AB630" s="452"/>
      <c r="AC630" s="452"/>
      <c r="AD630" s="452"/>
      <c r="AE630" s="452"/>
      <c r="AF630" s="452"/>
      <c r="AG630" s="452"/>
      <c r="AH630" s="452"/>
      <c r="AI630" s="457"/>
      <c r="AJ630" s="457"/>
      <c r="AK630" s="457"/>
      <c r="AL630" s="452"/>
      <c r="AM630" s="452"/>
      <c r="AN630" s="452"/>
      <c r="AO630" s="452"/>
      <c r="AP630" s="452"/>
      <c r="AQ630" s="452"/>
      <c r="AR630" s="452"/>
      <c r="AS630" s="452"/>
      <c r="AT630" s="452"/>
      <c r="AU630" s="545" t="s">
        <v>1003</v>
      </c>
      <c r="AV630" s="453"/>
      <c r="AW630" s="458"/>
      <c r="AX630" s="458"/>
      <c r="AY630" s="458"/>
      <c r="AZ630" s="459"/>
      <c r="BA630" s="459"/>
    </row>
    <row r="631" spans="1:55" s="460" customFormat="1" ht="67.5" customHeight="1" x14ac:dyDescent="0.25">
      <c r="A631" s="543" t="s">
        <v>39</v>
      </c>
      <c r="B631" s="546" t="s">
        <v>1001</v>
      </c>
      <c r="C631" s="547"/>
      <c r="D631" s="455">
        <v>5100</v>
      </c>
      <c r="E631" s="455">
        <v>5100</v>
      </c>
      <c r="F631" s="546"/>
      <c r="G631" s="546"/>
      <c r="H631" s="455">
        <f t="shared" si="494"/>
        <v>5100</v>
      </c>
      <c r="I631" s="451">
        <f t="shared" si="469"/>
        <v>5100</v>
      </c>
      <c r="J631" s="456">
        <f t="shared" si="504"/>
        <v>0</v>
      </c>
      <c r="K631" s="454">
        <f>L631+M631</f>
        <v>5100</v>
      </c>
      <c r="L631" s="452">
        <v>5100</v>
      </c>
      <c r="M631" s="546"/>
      <c r="N631" s="454">
        <f>O631+P631</f>
        <v>0</v>
      </c>
      <c r="O631" s="452"/>
      <c r="P631" s="452"/>
      <c r="Q631" s="452"/>
      <c r="R631" s="452">
        <f t="shared" ref="R631:R632" si="507">Q631</f>
        <v>0</v>
      </c>
      <c r="S631" s="452"/>
      <c r="T631" s="452"/>
      <c r="U631" s="452"/>
      <c r="V631" s="452"/>
      <c r="W631" s="452">
        <f>I631-Q631</f>
        <v>5100</v>
      </c>
      <c r="X631" s="452">
        <f t="shared" ref="X631:X632" si="508">W631</f>
        <v>5100</v>
      </c>
      <c r="Y631" s="452"/>
      <c r="Z631" s="452"/>
      <c r="AA631" s="452"/>
      <c r="AB631" s="452"/>
      <c r="AC631" s="452"/>
      <c r="AD631" s="452"/>
      <c r="AE631" s="452"/>
      <c r="AF631" s="452"/>
      <c r="AG631" s="452"/>
      <c r="AH631" s="452"/>
      <c r="AI631" s="457"/>
      <c r="AJ631" s="457"/>
      <c r="AK631" s="457"/>
      <c r="AL631" s="452"/>
      <c r="AM631" s="452"/>
      <c r="AN631" s="452"/>
      <c r="AO631" s="452"/>
      <c r="AP631" s="452"/>
      <c r="AQ631" s="452"/>
      <c r="AR631" s="452"/>
      <c r="AS631" s="452"/>
      <c r="AT631" s="452"/>
      <c r="AU631" s="545" t="s">
        <v>1004</v>
      </c>
      <c r="AV631" s="453"/>
      <c r="AW631" s="458"/>
      <c r="AX631" s="458"/>
      <c r="AY631" s="458"/>
      <c r="AZ631" s="459"/>
      <c r="BA631" s="459"/>
    </row>
    <row r="632" spans="1:55" s="460" customFormat="1" ht="59.25" customHeight="1" x14ac:dyDescent="0.25">
      <c r="A632" s="543" t="s">
        <v>40</v>
      </c>
      <c r="B632" s="546" t="s">
        <v>1002</v>
      </c>
      <c r="C632" s="547"/>
      <c r="D632" s="455">
        <v>6800</v>
      </c>
      <c r="E632" s="455">
        <v>6800</v>
      </c>
      <c r="F632" s="546"/>
      <c r="G632" s="546"/>
      <c r="H632" s="455">
        <f t="shared" si="494"/>
        <v>6800</v>
      </c>
      <c r="I632" s="451">
        <f t="shared" si="469"/>
        <v>6800</v>
      </c>
      <c r="J632" s="456">
        <f t="shared" si="504"/>
        <v>0</v>
      </c>
      <c r="K632" s="454">
        <f>L632+M632</f>
        <v>6800</v>
      </c>
      <c r="L632" s="452">
        <v>6800</v>
      </c>
      <c r="M632" s="546"/>
      <c r="N632" s="454">
        <f>O632+P632</f>
        <v>0</v>
      </c>
      <c r="O632" s="452"/>
      <c r="P632" s="452"/>
      <c r="Q632" s="452"/>
      <c r="R632" s="452">
        <f t="shared" si="507"/>
        <v>0</v>
      </c>
      <c r="S632" s="452"/>
      <c r="T632" s="452"/>
      <c r="U632" s="452"/>
      <c r="V632" s="452"/>
      <c r="W632" s="452">
        <f>I632-Q632</f>
        <v>6800</v>
      </c>
      <c r="X632" s="452">
        <f t="shared" si="508"/>
        <v>6800</v>
      </c>
      <c r="Y632" s="452"/>
      <c r="Z632" s="452"/>
      <c r="AA632" s="452"/>
      <c r="AB632" s="452"/>
      <c r="AC632" s="452"/>
      <c r="AD632" s="452"/>
      <c r="AE632" s="452"/>
      <c r="AF632" s="452"/>
      <c r="AG632" s="452"/>
      <c r="AH632" s="452"/>
      <c r="AI632" s="457"/>
      <c r="AJ632" s="457"/>
      <c r="AK632" s="457"/>
      <c r="AL632" s="452"/>
      <c r="AM632" s="452"/>
      <c r="AN632" s="452"/>
      <c r="AO632" s="452"/>
      <c r="AP632" s="452"/>
      <c r="AQ632" s="452"/>
      <c r="AR632" s="452"/>
      <c r="AS632" s="452"/>
      <c r="AT632" s="452"/>
      <c r="AU632" s="545" t="s">
        <v>1005</v>
      </c>
      <c r="AV632" s="453"/>
      <c r="AW632" s="458"/>
      <c r="AX632" s="458"/>
      <c r="AY632" s="458"/>
      <c r="AZ632" s="459"/>
      <c r="BA632" s="459"/>
    </row>
    <row r="633" spans="1:55" s="289" customFormat="1" ht="69" customHeight="1" x14ac:dyDescent="0.25">
      <c r="A633" s="354" t="s">
        <v>74</v>
      </c>
      <c r="B633" s="347" t="s">
        <v>889</v>
      </c>
      <c r="C633" s="316"/>
      <c r="D633" s="316">
        <f>H633</f>
        <v>135.48600000000002</v>
      </c>
      <c r="E633" s="316"/>
      <c r="F633" s="347"/>
      <c r="G633" s="347"/>
      <c r="H633" s="316">
        <f>K633+N633</f>
        <v>135.48600000000002</v>
      </c>
      <c r="I633" s="317"/>
      <c r="J633" s="317">
        <f t="shared" si="504"/>
        <v>135.48600000000002</v>
      </c>
      <c r="K633" s="303"/>
      <c r="L633" s="303"/>
      <c r="M633" s="303"/>
      <c r="N633" s="303">
        <f>O633+P633</f>
        <v>135.48600000000002</v>
      </c>
      <c r="O633" s="303"/>
      <c r="P633" s="303">
        <f>5%*O596</f>
        <v>135.48600000000002</v>
      </c>
      <c r="Q633" s="303"/>
      <c r="R633" s="303"/>
      <c r="S633" s="303"/>
      <c r="T633" s="303">
        <f>P633</f>
        <v>135.48600000000002</v>
      </c>
      <c r="U633" s="303"/>
      <c r="V633" s="303">
        <f>T633</f>
        <v>135.48600000000002</v>
      </c>
      <c r="W633" s="303"/>
      <c r="X633" s="303"/>
      <c r="Y633" s="303"/>
      <c r="Z633" s="303"/>
      <c r="AA633" s="303"/>
      <c r="AB633" s="303"/>
      <c r="AC633" s="303"/>
      <c r="AD633" s="303"/>
      <c r="AE633" s="303"/>
      <c r="AF633" s="303"/>
      <c r="AG633" s="303"/>
      <c r="AH633" s="303"/>
      <c r="AI633" s="303"/>
      <c r="AJ633" s="303"/>
      <c r="AK633" s="303"/>
      <c r="AL633" s="303"/>
      <c r="AM633" s="303"/>
      <c r="AN633" s="303"/>
      <c r="AO633" s="303"/>
      <c r="AP633" s="303"/>
      <c r="AQ633" s="303"/>
      <c r="AR633" s="303"/>
      <c r="AS633" s="303"/>
      <c r="AT633" s="303"/>
      <c r="AU633" s="411"/>
      <c r="AV633" s="375"/>
      <c r="AW633" s="374"/>
      <c r="AX633" s="374"/>
      <c r="AY633" s="374"/>
      <c r="AZ633" s="313"/>
      <c r="BA633" s="313"/>
      <c r="BB633" s="375"/>
      <c r="BC633" s="375"/>
    </row>
    <row r="634" spans="1:55" s="288" customFormat="1" ht="41.25" customHeight="1" x14ac:dyDescent="0.25">
      <c r="A634" s="444" t="s">
        <v>942</v>
      </c>
      <c r="B634" s="531" t="s">
        <v>26</v>
      </c>
      <c r="C634" s="433"/>
      <c r="D634" s="303">
        <f>D635+D642+D649</f>
        <v>61043</v>
      </c>
      <c r="E634" s="303">
        <f>E635+E642+E649</f>
        <v>61043</v>
      </c>
      <c r="F634" s="531"/>
      <c r="G634" s="531"/>
      <c r="H634" s="303">
        <f>H635+H642+H649</f>
        <v>61043</v>
      </c>
      <c r="I634" s="303">
        <f>I635+I642+I649</f>
        <v>61043</v>
      </c>
      <c r="J634" s="303">
        <f>M634+P634</f>
        <v>0</v>
      </c>
      <c r="K634" s="303">
        <f>K635+K642+K649</f>
        <v>61043</v>
      </c>
      <c r="L634" s="303">
        <f t="shared" ref="L634:AT634" si="509">L635+L642+L649</f>
        <v>61043</v>
      </c>
      <c r="M634" s="303">
        <f t="shared" si="509"/>
        <v>0</v>
      </c>
      <c r="N634" s="303">
        <f t="shared" si="509"/>
        <v>0</v>
      </c>
      <c r="O634" s="303">
        <f t="shared" si="509"/>
        <v>0</v>
      </c>
      <c r="P634" s="303">
        <f t="shared" si="509"/>
        <v>0</v>
      </c>
      <c r="Q634" s="303">
        <f t="shared" si="509"/>
        <v>31495</v>
      </c>
      <c r="R634" s="303">
        <f t="shared" si="509"/>
        <v>31495</v>
      </c>
      <c r="S634" s="303">
        <f t="shared" si="509"/>
        <v>0</v>
      </c>
      <c r="T634" s="303">
        <f t="shared" si="509"/>
        <v>0</v>
      </c>
      <c r="U634" s="303">
        <f t="shared" si="509"/>
        <v>0</v>
      </c>
      <c r="V634" s="303">
        <f t="shared" si="509"/>
        <v>0</v>
      </c>
      <c r="W634" s="303" t="e">
        <f t="shared" si="509"/>
        <v>#REF!</v>
      </c>
      <c r="X634" s="303" t="e">
        <f t="shared" si="509"/>
        <v>#REF!</v>
      </c>
      <c r="Y634" s="303" t="e">
        <f t="shared" si="509"/>
        <v>#REF!</v>
      </c>
      <c r="Z634" s="303" t="e">
        <f t="shared" si="509"/>
        <v>#REF!</v>
      </c>
      <c r="AA634" s="303" t="e">
        <f t="shared" si="509"/>
        <v>#REF!</v>
      </c>
      <c r="AB634" s="303" t="e">
        <f t="shared" si="509"/>
        <v>#REF!</v>
      </c>
      <c r="AC634" s="303" t="e">
        <f t="shared" si="509"/>
        <v>#REF!</v>
      </c>
      <c r="AD634" s="303" t="e">
        <f t="shared" si="509"/>
        <v>#REF!</v>
      </c>
      <c r="AE634" s="303" t="e">
        <f t="shared" si="509"/>
        <v>#REF!</v>
      </c>
      <c r="AF634" s="303" t="e">
        <f t="shared" si="509"/>
        <v>#REF!</v>
      </c>
      <c r="AG634" s="303" t="e">
        <f t="shared" si="509"/>
        <v>#REF!</v>
      </c>
      <c r="AH634" s="303" t="e">
        <f t="shared" si="509"/>
        <v>#REF!</v>
      </c>
      <c r="AI634" s="303" t="e">
        <f t="shared" si="509"/>
        <v>#REF!</v>
      </c>
      <c r="AJ634" s="303" t="e">
        <f t="shared" si="509"/>
        <v>#REF!</v>
      </c>
      <c r="AK634" s="303" t="e">
        <f t="shared" si="509"/>
        <v>#REF!</v>
      </c>
      <c r="AL634" s="303" t="e">
        <f t="shared" si="509"/>
        <v>#REF!</v>
      </c>
      <c r="AM634" s="303" t="e">
        <f t="shared" si="509"/>
        <v>#REF!</v>
      </c>
      <c r="AN634" s="303" t="e">
        <f t="shared" si="509"/>
        <v>#REF!</v>
      </c>
      <c r="AO634" s="303" t="e">
        <f t="shared" si="509"/>
        <v>#REF!</v>
      </c>
      <c r="AP634" s="303" t="e">
        <f t="shared" si="509"/>
        <v>#REF!</v>
      </c>
      <c r="AQ634" s="303" t="e">
        <f t="shared" si="509"/>
        <v>#REF!</v>
      </c>
      <c r="AR634" s="303" t="e">
        <f t="shared" si="509"/>
        <v>#REF!</v>
      </c>
      <c r="AS634" s="303" t="e">
        <f t="shared" si="509"/>
        <v>#REF!</v>
      </c>
      <c r="AT634" s="303" t="e">
        <f t="shared" si="509"/>
        <v>#REF!</v>
      </c>
      <c r="AU634" s="383"/>
      <c r="AV634" s="373"/>
      <c r="AW634" s="423"/>
      <c r="AX634" s="412"/>
      <c r="AY634" s="412"/>
      <c r="AZ634" s="313"/>
      <c r="BA634" s="424"/>
      <c r="BB634" s="373"/>
      <c r="BC634" s="373"/>
    </row>
    <row r="635" spans="1:55" s="289" customFormat="1" ht="130.5" customHeight="1" x14ac:dyDescent="0.25">
      <c r="A635" s="354" t="s">
        <v>50</v>
      </c>
      <c r="B635" s="347" t="s">
        <v>52</v>
      </c>
      <c r="C635" s="316"/>
      <c r="D635" s="303">
        <f>D636</f>
        <v>34990</v>
      </c>
      <c r="E635" s="303">
        <f>E636</f>
        <v>34990</v>
      </c>
      <c r="F635" s="347"/>
      <c r="G635" s="347"/>
      <c r="H635" s="316">
        <f t="shared" si="494"/>
        <v>34990</v>
      </c>
      <c r="I635" s="317">
        <f t="shared" ref="I635" si="510">L635+O635</f>
        <v>34990</v>
      </c>
      <c r="J635" s="317">
        <f t="shared" si="504"/>
        <v>0</v>
      </c>
      <c r="K635" s="303">
        <f>K636</f>
        <v>34990</v>
      </c>
      <c r="L635" s="303">
        <f t="shared" ref="L635:V635" si="511">L636</f>
        <v>34990</v>
      </c>
      <c r="M635" s="303">
        <f t="shared" si="511"/>
        <v>0</v>
      </c>
      <c r="N635" s="303">
        <f t="shared" si="511"/>
        <v>0</v>
      </c>
      <c r="O635" s="303">
        <f t="shared" si="511"/>
        <v>0</v>
      </c>
      <c r="P635" s="303">
        <f t="shared" si="511"/>
        <v>0</v>
      </c>
      <c r="Q635" s="303">
        <f t="shared" si="511"/>
        <v>17495</v>
      </c>
      <c r="R635" s="303">
        <f t="shared" si="511"/>
        <v>17495</v>
      </c>
      <c r="S635" s="303">
        <f t="shared" si="511"/>
        <v>0</v>
      </c>
      <c r="T635" s="303">
        <f t="shared" si="511"/>
        <v>0</v>
      </c>
      <c r="U635" s="303">
        <f t="shared" si="511"/>
        <v>0</v>
      </c>
      <c r="V635" s="303">
        <f t="shared" si="511"/>
        <v>0</v>
      </c>
      <c r="W635" s="303" t="e">
        <f>#REF!+W636+#REF!+#REF!</f>
        <v>#REF!</v>
      </c>
      <c r="X635" s="303" t="e">
        <f>#REF!+X636+#REF!+#REF!</f>
        <v>#REF!</v>
      </c>
      <c r="Y635" s="303" t="e">
        <f>#REF!+Y636+#REF!+#REF!</f>
        <v>#REF!</v>
      </c>
      <c r="Z635" s="303" t="e">
        <f>#REF!+Z636+#REF!+#REF!</f>
        <v>#REF!</v>
      </c>
      <c r="AA635" s="303" t="e">
        <f>#REF!+AA636+#REF!+#REF!</f>
        <v>#REF!</v>
      </c>
      <c r="AB635" s="303" t="e">
        <f>#REF!+AB636+#REF!+#REF!</f>
        <v>#REF!</v>
      </c>
      <c r="AC635" s="303" t="e">
        <f>#REF!+AC636+#REF!+#REF!</f>
        <v>#REF!</v>
      </c>
      <c r="AD635" s="303" t="e">
        <f>#REF!+AD636+#REF!+#REF!</f>
        <v>#REF!</v>
      </c>
      <c r="AE635" s="303" t="e">
        <f>#REF!+AE636+#REF!+#REF!</f>
        <v>#REF!</v>
      </c>
      <c r="AF635" s="303" t="e">
        <f>#REF!+AF636+#REF!+#REF!</f>
        <v>#REF!</v>
      </c>
      <c r="AG635" s="303" t="e">
        <f>#REF!+AG636+#REF!+#REF!</f>
        <v>#REF!</v>
      </c>
      <c r="AH635" s="303" t="e">
        <f>#REF!+AH636+#REF!+#REF!</f>
        <v>#REF!</v>
      </c>
      <c r="AI635" s="303" t="e">
        <f>#REF!+AI636+#REF!+#REF!</f>
        <v>#REF!</v>
      </c>
      <c r="AJ635" s="303" t="e">
        <f>#REF!+AJ636+#REF!+#REF!</f>
        <v>#REF!</v>
      </c>
      <c r="AK635" s="303" t="e">
        <f>#REF!+AK636+#REF!+#REF!</f>
        <v>#REF!</v>
      </c>
      <c r="AL635" s="303" t="e">
        <f>#REF!+AL636+#REF!+#REF!</f>
        <v>#REF!</v>
      </c>
      <c r="AM635" s="303" t="e">
        <f>#REF!+AM636+#REF!+#REF!</f>
        <v>#REF!</v>
      </c>
      <c r="AN635" s="303" t="e">
        <f>#REF!+AN636+#REF!+#REF!</f>
        <v>#REF!</v>
      </c>
      <c r="AO635" s="303" t="e">
        <f>#REF!+AO636+#REF!+#REF!</f>
        <v>#REF!</v>
      </c>
      <c r="AP635" s="303" t="e">
        <f>#REF!+AP636+#REF!+#REF!</f>
        <v>#REF!</v>
      </c>
      <c r="AQ635" s="303" t="e">
        <f>#REF!+AQ636+#REF!+#REF!</f>
        <v>#REF!</v>
      </c>
      <c r="AR635" s="303" t="e">
        <f>#REF!+AR636+#REF!+#REF!</f>
        <v>#REF!</v>
      </c>
      <c r="AS635" s="303" t="e">
        <f>#REF!+AS636+#REF!+#REF!</f>
        <v>#REF!</v>
      </c>
      <c r="AT635" s="303" t="e">
        <f>#REF!+AT636+#REF!+#REF!</f>
        <v>#REF!</v>
      </c>
      <c r="AU635" s="372"/>
      <c r="AV635" s="375"/>
      <c r="AW635" s="374"/>
      <c r="AX635" s="374"/>
      <c r="AY635" s="374"/>
      <c r="AZ635" s="313"/>
      <c r="BA635" s="313"/>
      <c r="BB635" s="375"/>
      <c r="BC635" s="375"/>
    </row>
    <row r="636" spans="1:55" s="274" customFormat="1" ht="45.75" customHeight="1" x14ac:dyDescent="0.25">
      <c r="A636" s="354" t="s">
        <v>94</v>
      </c>
      <c r="B636" s="347" t="s">
        <v>56</v>
      </c>
      <c r="C636" s="316"/>
      <c r="D636" s="303">
        <f>D637</f>
        <v>34990</v>
      </c>
      <c r="E636" s="303">
        <f>E637</f>
        <v>34990</v>
      </c>
      <c r="F636" s="347"/>
      <c r="G636" s="347"/>
      <c r="H636" s="316">
        <f t="shared" ref="H636:H641" si="512">K636+N636</f>
        <v>34990</v>
      </c>
      <c r="I636" s="317">
        <f t="shared" ref="I636:I648" si="513">L636+O636</f>
        <v>34990</v>
      </c>
      <c r="J636" s="303">
        <f t="shared" ref="J636:J648" si="514">M636+P636</f>
        <v>0</v>
      </c>
      <c r="K636" s="303">
        <f>K637</f>
        <v>34990</v>
      </c>
      <c r="L636" s="303">
        <f t="shared" ref="L636:AT636" si="515">L637</f>
        <v>34990</v>
      </c>
      <c r="M636" s="303">
        <f t="shared" si="515"/>
        <v>0</v>
      </c>
      <c r="N636" s="303">
        <f t="shared" si="515"/>
        <v>0</v>
      </c>
      <c r="O636" s="303">
        <f t="shared" si="515"/>
        <v>0</v>
      </c>
      <c r="P636" s="303">
        <f t="shared" si="515"/>
        <v>0</v>
      </c>
      <c r="Q636" s="303">
        <f t="shared" si="515"/>
        <v>17495</v>
      </c>
      <c r="R636" s="303">
        <f t="shared" si="515"/>
        <v>17495</v>
      </c>
      <c r="S636" s="303">
        <f t="shared" si="515"/>
        <v>0</v>
      </c>
      <c r="T636" s="303">
        <f t="shared" si="515"/>
        <v>0</v>
      </c>
      <c r="U636" s="303">
        <f t="shared" si="515"/>
        <v>0</v>
      </c>
      <c r="V636" s="303">
        <f t="shared" si="515"/>
        <v>0</v>
      </c>
      <c r="W636" s="303">
        <f t="shared" si="515"/>
        <v>17495</v>
      </c>
      <c r="X636" s="303">
        <f t="shared" si="515"/>
        <v>17495</v>
      </c>
      <c r="Y636" s="303">
        <f t="shared" si="515"/>
        <v>0</v>
      </c>
      <c r="Z636" s="303">
        <f t="shared" si="515"/>
        <v>0</v>
      </c>
      <c r="AA636" s="303">
        <f t="shared" si="515"/>
        <v>0</v>
      </c>
      <c r="AB636" s="303">
        <f t="shared" si="515"/>
        <v>0</v>
      </c>
      <c r="AC636" s="303">
        <f t="shared" si="515"/>
        <v>0</v>
      </c>
      <c r="AD636" s="303">
        <f t="shared" si="515"/>
        <v>0</v>
      </c>
      <c r="AE636" s="303">
        <f t="shared" si="515"/>
        <v>0</v>
      </c>
      <c r="AF636" s="303">
        <f t="shared" si="515"/>
        <v>0</v>
      </c>
      <c r="AG636" s="303">
        <f t="shared" si="515"/>
        <v>0</v>
      </c>
      <c r="AH636" s="303">
        <f t="shared" si="515"/>
        <v>0</v>
      </c>
      <c r="AI636" s="303">
        <f t="shared" si="515"/>
        <v>0</v>
      </c>
      <c r="AJ636" s="303">
        <f t="shared" si="515"/>
        <v>0</v>
      </c>
      <c r="AK636" s="303">
        <f t="shared" si="515"/>
        <v>0</v>
      </c>
      <c r="AL636" s="303">
        <f t="shared" si="515"/>
        <v>0</v>
      </c>
      <c r="AM636" s="303">
        <f t="shared" si="515"/>
        <v>0</v>
      </c>
      <c r="AN636" s="303">
        <f t="shared" si="515"/>
        <v>0</v>
      </c>
      <c r="AO636" s="303">
        <f t="shared" si="515"/>
        <v>0</v>
      </c>
      <c r="AP636" s="303">
        <f t="shared" si="515"/>
        <v>0</v>
      </c>
      <c r="AQ636" s="303">
        <f t="shared" si="515"/>
        <v>0</v>
      </c>
      <c r="AR636" s="303">
        <f t="shared" si="515"/>
        <v>0</v>
      </c>
      <c r="AS636" s="303">
        <f t="shared" si="515"/>
        <v>0</v>
      </c>
      <c r="AT636" s="303">
        <f t="shared" si="515"/>
        <v>0</v>
      </c>
      <c r="AU636" s="393"/>
      <c r="AV636" s="308"/>
      <c r="AW636" s="307"/>
      <c r="AX636" s="307"/>
      <c r="AY636" s="307"/>
      <c r="AZ636" s="313"/>
      <c r="BA636" s="313"/>
      <c r="BB636" s="308"/>
      <c r="BC636" s="308"/>
    </row>
    <row r="637" spans="1:55" s="274" customFormat="1" ht="45.75" customHeight="1" x14ac:dyDescent="0.25">
      <c r="A637" s="542" t="s">
        <v>79</v>
      </c>
      <c r="B637" s="347" t="s">
        <v>820</v>
      </c>
      <c r="C637" s="316"/>
      <c r="D637" s="303">
        <f t="shared" ref="D637:E637" si="516">D638+D640</f>
        <v>34990</v>
      </c>
      <c r="E637" s="303">
        <f t="shared" si="516"/>
        <v>34990</v>
      </c>
      <c r="F637" s="347"/>
      <c r="G637" s="347"/>
      <c r="H637" s="316">
        <f t="shared" si="512"/>
        <v>34990</v>
      </c>
      <c r="I637" s="317">
        <f t="shared" si="513"/>
        <v>34990</v>
      </c>
      <c r="J637" s="303">
        <f t="shared" si="514"/>
        <v>0</v>
      </c>
      <c r="K637" s="303">
        <f t="shared" ref="K637:M637" si="517">K638+K640</f>
        <v>34990</v>
      </c>
      <c r="L637" s="303">
        <f t="shared" si="517"/>
        <v>34990</v>
      </c>
      <c r="M637" s="303">
        <f t="shared" si="517"/>
        <v>0</v>
      </c>
      <c r="N637" s="303">
        <f>N638+N640</f>
        <v>0</v>
      </c>
      <c r="O637" s="303">
        <f t="shared" ref="O637:AT637" si="518">O638+O640</f>
        <v>0</v>
      </c>
      <c r="P637" s="303">
        <f t="shared" si="518"/>
        <v>0</v>
      </c>
      <c r="Q637" s="303">
        <f t="shared" si="518"/>
        <v>17495</v>
      </c>
      <c r="R637" s="303">
        <f t="shared" si="518"/>
        <v>17495</v>
      </c>
      <c r="S637" s="303">
        <f t="shared" si="518"/>
        <v>0</v>
      </c>
      <c r="T637" s="303">
        <f t="shared" si="518"/>
        <v>0</v>
      </c>
      <c r="U637" s="303">
        <f t="shared" si="518"/>
        <v>0</v>
      </c>
      <c r="V637" s="303">
        <f t="shared" si="518"/>
        <v>0</v>
      </c>
      <c r="W637" s="303">
        <f t="shared" si="518"/>
        <v>17495</v>
      </c>
      <c r="X637" s="303">
        <f t="shared" si="518"/>
        <v>17495</v>
      </c>
      <c r="Y637" s="303">
        <f t="shared" si="518"/>
        <v>0</v>
      </c>
      <c r="Z637" s="303">
        <f t="shared" si="518"/>
        <v>0</v>
      </c>
      <c r="AA637" s="303">
        <f t="shared" si="518"/>
        <v>0</v>
      </c>
      <c r="AB637" s="303">
        <f t="shared" si="518"/>
        <v>0</v>
      </c>
      <c r="AC637" s="303">
        <f t="shared" si="518"/>
        <v>0</v>
      </c>
      <c r="AD637" s="303">
        <f t="shared" si="518"/>
        <v>0</v>
      </c>
      <c r="AE637" s="303">
        <f t="shared" si="518"/>
        <v>0</v>
      </c>
      <c r="AF637" s="303">
        <f t="shared" si="518"/>
        <v>0</v>
      </c>
      <c r="AG637" s="303">
        <f t="shared" si="518"/>
        <v>0</v>
      </c>
      <c r="AH637" s="303">
        <f t="shared" si="518"/>
        <v>0</v>
      </c>
      <c r="AI637" s="303">
        <f t="shared" si="518"/>
        <v>0</v>
      </c>
      <c r="AJ637" s="303">
        <f t="shared" si="518"/>
        <v>0</v>
      </c>
      <c r="AK637" s="303">
        <f t="shared" si="518"/>
        <v>0</v>
      </c>
      <c r="AL637" s="303">
        <f t="shared" si="518"/>
        <v>0</v>
      </c>
      <c r="AM637" s="303">
        <f t="shared" si="518"/>
        <v>0</v>
      </c>
      <c r="AN637" s="303">
        <f t="shared" si="518"/>
        <v>0</v>
      </c>
      <c r="AO637" s="303">
        <f t="shared" si="518"/>
        <v>0</v>
      </c>
      <c r="AP637" s="303">
        <f t="shared" si="518"/>
        <v>0</v>
      </c>
      <c r="AQ637" s="303">
        <f t="shared" si="518"/>
        <v>0</v>
      </c>
      <c r="AR637" s="303">
        <f t="shared" si="518"/>
        <v>0</v>
      </c>
      <c r="AS637" s="303">
        <f t="shared" si="518"/>
        <v>0</v>
      </c>
      <c r="AT637" s="303">
        <f t="shared" si="518"/>
        <v>0</v>
      </c>
      <c r="AU637" s="393"/>
      <c r="AV637" s="308"/>
      <c r="AW637" s="307"/>
      <c r="AX637" s="307"/>
      <c r="AY637" s="307"/>
      <c r="AZ637" s="313"/>
      <c r="BA637" s="313"/>
      <c r="BB637" s="308"/>
      <c r="BC637" s="308"/>
    </row>
    <row r="638" spans="1:55" s="274" customFormat="1" ht="45.75" customHeight="1" x14ac:dyDescent="0.25">
      <c r="A638" s="542" t="s">
        <v>151</v>
      </c>
      <c r="B638" s="347" t="s">
        <v>845</v>
      </c>
      <c r="C638" s="316"/>
      <c r="D638" s="303">
        <f>D639</f>
        <v>14990</v>
      </c>
      <c r="E638" s="303">
        <f t="shared" ref="E638" si="519">E639</f>
        <v>14990</v>
      </c>
      <c r="F638" s="347"/>
      <c r="G638" s="347"/>
      <c r="H638" s="316">
        <f t="shared" si="512"/>
        <v>14990</v>
      </c>
      <c r="I638" s="317">
        <f t="shared" si="513"/>
        <v>14990</v>
      </c>
      <c r="J638" s="303">
        <f t="shared" si="514"/>
        <v>0</v>
      </c>
      <c r="K638" s="303">
        <f t="shared" ref="K638" si="520">K639</f>
        <v>14990</v>
      </c>
      <c r="L638" s="303">
        <f t="shared" ref="L638:M638" si="521">L639</f>
        <v>14990</v>
      </c>
      <c r="M638" s="303">
        <f t="shared" si="521"/>
        <v>0</v>
      </c>
      <c r="N638" s="303">
        <f>N639</f>
        <v>0</v>
      </c>
      <c r="O638" s="303">
        <f t="shared" ref="O638:AT638" si="522">O639</f>
        <v>0</v>
      </c>
      <c r="P638" s="303">
        <f t="shared" si="522"/>
        <v>0</v>
      </c>
      <c r="Q638" s="303">
        <f t="shared" si="522"/>
        <v>7495</v>
      </c>
      <c r="R638" s="303">
        <f t="shared" si="522"/>
        <v>7495</v>
      </c>
      <c r="S638" s="303">
        <f t="shared" si="522"/>
        <v>0</v>
      </c>
      <c r="T638" s="303">
        <f t="shared" si="522"/>
        <v>0</v>
      </c>
      <c r="U638" s="303">
        <f t="shared" si="522"/>
        <v>0</v>
      </c>
      <c r="V638" s="303">
        <f t="shared" si="522"/>
        <v>0</v>
      </c>
      <c r="W638" s="303">
        <f t="shared" si="522"/>
        <v>7495</v>
      </c>
      <c r="X638" s="303">
        <f t="shared" si="522"/>
        <v>7495</v>
      </c>
      <c r="Y638" s="303">
        <f t="shared" si="522"/>
        <v>0</v>
      </c>
      <c r="Z638" s="303">
        <f t="shared" si="522"/>
        <v>0</v>
      </c>
      <c r="AA638" s="303">
        <f t="shared" si="522"/>
        <v>0</v>
      </c>
      <c r="AB638" s="303">
        <f t="shared" si="522"/>
        <v>0</v>
      </c>
      <c r="AC638" s="303">
        <f t="shared" si="522"/>
        <v>0</v>
      </c>
      <c r="AD638" s="303">
        <f t="shared" si="522"/>
        <v>0</v>
      </c>
      <c r="AE638" s="303">
        <f t="shared" si="522"/>
        <v>0</v>
      </c>
      <c r="AF638" s="303">
        <f t="shared" si="522"/>
        <v>0</v>
      </c>
      <c r="AG638" s="303">
        <f t="shared" si="522"/>
        <v>0</v>
      </c>
      <c r="AH638" s="303">
        <f t="shared" si="522"/>
        <v>0</v>
      </c>
      <c r="AI638" s="303">
        <f t="shared" si="522"/>
        <v>0</v>
      </c>
      <c r="AJ638" s="303">
        <f t="shared" si="522"/>
        <v>0</v>
      </c>
      <c r="AK638" s="303">
        <f t="shared" si="522"/>
        <v>0</v>
      </c>
      <c r="AL638" s="303">
        <f t="shared" si="522"/>
        <v>0</v>
      </c>
      <c r="AM638" s="303">
        <f t="shared" si="522"/>
        <v>0</v>
      </c>
      <c r="AN638" s="303">
        <f t="shared" si="522"/>
        <v>0</v>
      </c>
      <c r="AO638" s="303">
        <f t="shared" si="522"/>
        <v>0</v>
      </c>
      <c r="AP638" s="303">
        <f t="shared" si="522"/>
        <v>0</v>
      </c>
      <c r="AQ638" s="303">
        <f t="shared" si="522"/>
        <v>0</v>
      </c>
      <c r="AR638" s="303">
        <f t="shared" si="522"/>
        <v>0</v>
      </c>
      <c r="AS638" s="303">
        <f t="shared" si="522"/>
        <v>0</v>
      </c>
      <c r="AT638" s="303">
        <f t="shared" si="522"/>
        <v>0</v>
      </c>
      <c r="AU638" s="393"/>
      <c r="AV638" s="308"/>
      <c r="AW638" s="307"/>
      <c r="AX638" s="307"/>
      <c r="AY638" s="307"/>
      <c r="AZ638" s="313"/>
      <c r="BA638" s="313"/>
      <c r="BB638" s="308"/>
      <c r="BC638" s="308"/>
    </row>
    <row r="639" spans="1:55" s="290" customFormat="1" ht="45.75" customHeight="1" x14ac:dyDescent="0.25">
      <c r="A639" s="318" t="s">
        <v>38</v>
      </c>
      <c r="B639" s="369" t="s">
        <v>652</v>
      </c>
      <c r="C639" s="341" t="s">
        <v>920</v>
      </c>
      <c r="D639" s="301">
        <v>14990</v>
      </c>
      <c r="E639" s="301">
        <v>14990</v>
      </c>
      <c r="F639" s="341"/>
      <c r="G639" s="341"/>
      <c r="H639" s="301">
        <f t="shared" si="512"/>
        <v>14990</v>
      </c>
      <c r="I639" s="302">
        <f t="shared" si="513"/>
        <v>14990</v>
      </c>
      <c r="J639" s="303">
        <f t="shared" si="514"/>
        <v>0</v>
      </c>
      <c r="K639" s="305">
        <v>14990</v>
      </c>
      <c r="L639" s="305">
        <v>14990</v>
      </c>
      <c r="M639" s="341"/>
      <c r="N639" s="305"/>
      <c r="O639" s="305"/>
      <c r="P639" s="305"/>
      <c r="Q639" s="305">
        <f>50%*I639</f>
        <v>7495</v>
      </c>
      <c r="R639" s="305">
        <f>Q639</f>
        <v>7495</v>
      </c>
      <c r="S639" s="305"/>
      <c r="T639" s="305"/>
      <c r="U639" s="305"/>
      <c r="V639" s="305"/>
      <c r="W639" s="305">
        <f>I639-Q639</f>
        <v>7495</v>
      </c>
      <c r="X639" s="305">
        <f>W639</f>
        <v>7495</v>
      </c>
      <c r="Y639" s="305"/>
      <c r="Z639" s="305"/>
      <c r="AA639" s="305"/>
      <c r="AB639" s="305"/>
      <c r="AC639" s="305">
        <f>I639-Q639-W639</f>
        <v>0</v>
      </c>
      <c r="AD639" s="305"/>
      <c r="AE639" s="305"/>
      <c r="AF639" s="305"/>
      <c r="AG639" s="305"/>
      <c r="AH639" s="305"/>
      <c r="AI639" s="306">
        <f>I639-Q639-W639-AC639</f>
        <v>0</v>
      </c>
      <c r="AJ639" s="306"/>
      <c r="AK639" s="306"/>
      <c r="AL639" s="305"/>
      <c r="AM639" s="305"/>
      <c r="AN639" s="305"/>
      <c r="AO639" s="305"/>
      <c r="AP639" s="305"/>
      <c r="AQ639" s="305"/>
      <c r="AR639" s="305"/>
      <c r="AS639" s="305"/>
      <c r="AT639" s="305"/>
      <c r="AU639" s="461"/>
      <c r="AV639" s="308"/>
      <c r="AW639" s="308"/>
      <c r="AX639" s="308"/>
      <c r="AY639" s="308"/>
      <c r="AZ639" s="313"/>
      <c r="BA639" s="313"/>
      <c r="BB639" s="308"/>
      <c r="BC639" s="308"/>
    </row>
    <row r="640" spans="1:55" s="278" customFormat="1" ht="45.75" customHeight="1" x14ac:dyDescent="0.25">
      <c r="A640" s="354" t="s">
        <v>151</v>
      </c>
      <c r="B640" s="377" t="s">
        <v>612</v>
      </c>
      <c r="C640" s="316"/>
      <c r="D640" s="303">
        <f t="shared" ref="D640:E640" si="523">D641</f>
        <v>20000</v>
      </c>
      <c r="E640" s="303">
        <f t="shared" si="523"/>
        <v>20000</v>
      </c>
      <c r="F640" s="348"/>
      <c r="G640" s="348"/>
      <c r="H640" s="316">
        <f t="shared" si="512"/>
        <v>20000</v>
      </c>
      <c r="I640" s="317">
        <f t="shared" si="513"/>
        <v>20000</v>
      </c>
      <c r="J640" s="303">
        <f t="shared" si="514"/>
        <v>0</v>
      </c>
      <c r="K640" s="303">
        <f t="shared" ref="K640:M640" si="524">K641</f>
        <v>20000</v>
      </c>
      <c r="L640" s="303">
        <f t="shared" si="524"/>
        <v>20000</v>
      </c>
      <c r="M640" s="303">
        <f t="shared" si="524"/>
        <v>0</v>
      </c>
      <c r="N640" s="303">
        <f>N641</f>
        <v>0</v>
      </c>
      <c r="O640" s="303">
        <f t="shared" ref="O640:AT640" si="525">O641</f>
        <v>0</v>
      </c>
      <c r="P640" s="303">
        <f t="shared" si="525"/>
        <v>0</v>
      </c>
      <c r="Q640" s="303">
        <f t="shared" si="525"/>
        <v>10000</v>
      </c>
      <c r="R640" s="303">
        <f t="shared" si="525"/>
        <v>10000</v>
      </c>
      <c r="S640" s="303">
        <f t="shared" si="525"/>
        <v>0</v>
      </c>
      <c r="T640" s="303">
        <f t="shared" si="525"/>
        <v>0</v>
      </c>
      <c r="U640" s="303">
        <f t="shared" si="525"/>
        <v>0</v>
      </c>
      <c r="V640" s="303">
        <f t="shared" si="525"/>
        <v>0</v>
      </c>
      <c r="W640" s="303">
        <f t="shared" si="525"/>
        <v>10000</v>
      </c>
      <c r="X640" s="303">
        <f t="shared" si="525"/>
        <v>10000</v>
      </c>
      <c r="Y640" s="303">
        <f t="shared" si="525"/>
        <v>0</v>
      </c>
      <c r="Z640" s="303">
        <f t="shared" si="525"/>
        <v>0</v>
      </c>
      <c r="AA640" s="303">
        <f t="shared" si="525"/>
        <v>0</v>
      </c>
      <c r="AB640" s="303">
        <f t="shared" si="525"/>
        <v>0</v>
      </c>
      <c r="AC640" s="303">
        <f t="shared" si="525"/>
        <v>0</v>
      </c>
      <c r="AD640" s="303">
        <f t="shared" si="525"/>
        <v>0</v>
      </c>
      <c r="AE640" s="303">
        <f t="shared" si="525"/>
        <v>0</v>
      </c>
      <c r="AF640" s="303">
        <f t="shared" si="525"/>
        <v>0</v>
      </c>
      <c r="AG640" s="303">
        <f t="shared" si="525"/>
        <v>0</v>
      </c>
      <c r="AH640" s="303">
        <f t="shared" si="525"/>
        <v>0</v>
      </c>
      <c r="AI640" s="303">
        <f t="shared" si="525"/>
        <v>0</v>
      </c>
      <c r="AJ640" s="303">
        <f t="shared" si="525"/>
        <v>0</v>
      </c>
      <c r="AK640" s="303">
        <f t="shared" si="525"/>
        <v>0</v>
      </c>
      <c r="AL640" s="303">
        <f t="shared" si="525"/>
        <v>0</v>
      </c>
      <c r="AM640" s="303">
        <f t="shared" si="525"/>
        <v>0</v>
      </c>
      <c r="AN640" s="303">
        <f t="shared" si="525"/>
        <v>0</v>
      </c>
      <c r="AO640" s="303">
        <f t="shared" si="525"/>
        <v>0</v>
      </c>
      <c r="AP640" s="303">
        <f t="shared" si="525"/>
        <v>0</v>
      </c>
      <c r="AQ640" s="303">
        <f t="shared" si="525"/>
        <v>0</v>
      </c>
      <c r="AR640" s="303">
        <f t="shared" si="525"/>
        <v>0</v>
      </c>
      <c r="AS640" s="303">
        <f t="shared" si="525"/>
        <v>0</v>
      </c>
      <c r="AT640" s="303">
        <f t="shared" si="525"/>
        <v>0</v>
      </c>
      <c r="AU640" s="383"/>
      <c r="AV640" s="308"/>
      <c r="AW640" s="322"/>
      <c r="AX640" s="322"/>
      <c r="AY640" s="322"/>
      <c r="AZ640" s="313"/>
      <c r="BA640" s="313"/>
      <c r="BB640" s="322"/>
      <c r="BC640" s="322"/>
    </row>
    <row r="641" spans="1:55" s="290" customFormat="1" ht="78.75" customHeight="1" x14ac:dyDescent="0.25">
      <c r="A641" s="318" t="s">
        <v>39</v>
      </c>
      <c r="B641" s="369" t="s">
        <v>797</v>
      </c>
      <c r="C641" s="341" t="s">
        <v>921</v>
      </c>
      <c r="D641" s="301">
        <v>20000</v>
      </c>
      <c r="E641" s="301">
        <v>20000</v>
      </c>
      <c r="F641" s="341"/>
      <c r="G641" s="341"/>
      <c r="H641" s="301">
        <f t="shared" si="512"/>
        <v>20000</v>
      </c>
      <c r="I641" s="302">
        <f t="shared" si="513"/>
        <v>20000</v>
      </c>
      <c r="J641" s="303">
        <f t="shared" si="514"/>
        <v>0</v>
      </c>
      <c r="K641" s="305">
        <v>20000</v>
      </c>
      <c r="L641" s="305">
        <v>20000</v>
      </c>
      <c r="M641" s="341"/>
      <c r="N641" s="305"/>
      <c r="O641" s="305"/>
      <c r="P641" s="305"/>
      <c r="Q641" s="305">
        <f>50%*I641</f>
        <v>10000</v>
      </c>
      <c r="R641" s="305">
        <f>Q641</f>
        <v>10000</v>
      </c>
      <c r="S641" s="305"/>
      <c r="T641" s="305"/>
      <c r="U641" s="305"/>
      <c r="V641" s="305"/>
      <c r="W641" s="305">
        <f>I641-Q641</f>
        <v>10000</v>
      </c>
      <c r="X641" s="305">
        <f>W641</f>
        <v>10000</v>
      </c>
      <c r="Y641" s="305"/>
      <c r="Z641" s="305"/>
      <c r="AA641" s="305"/>
      <c r="AB641" s="305"/>
      <c r="AC641" s="305">
        <f>I641-Q641-W641</f>
        <v>0</v>
      </c>
      <c r="AD641" s="305"/>
      <c r="AE641" s="305"/>
      <c r="AF641" s="305"/>
      <c r="AG641" s="305"/>
      <c r="AH641" s="305"/>
      <c r="AI641" s="306">
        <f>I641-Q641-W641-AC641</f>
        <v>0</v>
      </c>
      <c r="AJ641" s="306"/>
      <c r="AK641" s="306"/>
      <c r="AL641" s="305"/>
      <c r="AM641" s="305"/>
      <c r="AN641" s="305"/>
      <c r="AO641" s="305"/>
      <c r="AP641" s="305"/>
      <c r="AQ641" s="305"/>
      <c r="AR641" s="305"/>
      <c r="AS641" s="305"/>
      <c r="AT641" s="305"/>
      <c r="AU641" s="461"/>
      <c r="AV641" s="308"/>
      <c r="AW641" s="308"/>
      <c r="AX641" s="308"/>
      <c r="AY641" s="308"/>
      <c r="AZ641" s="313"/>
      <c r="BA641" s="313"/>
      <c r="BB641" s="308"/>
      <c r="BC641" s="308"/>
    </row>
    <row r="642" spans="1:55" s="289" customFormat="1" ht="69" customHeight="1" x14ac:dyDescent="0.25">
      <c r="A642" s="354" t="s">
        <v>51</v>
      </c>
      <c r="B642" s="347" t="s">
        <v>70</v>
      </c>
      <c r="C642" s="316"/>
      <c r="D642" s="303">
        <f>D643</f>
        <v>26053</v>
      </c>
      <c r="E642" s="303">
        <f>E643</f>
        <v>26053</v>
      </c>
      <c r="F642" s="347"/>
      <c r="G642" s="347"/>
      <c r="H642" s="316">
        <f t="shared" ref="H642:H660" si="526">K642+N642</f>
        <v>26053</v>
      </c>
      <c r="I642" s="317">
        <f t="shared" si="513"/>
        <v>26053</v>
      </c>
      <c r="J642" s="317">
        <f t="shared" si="514"/>
        <v>0</v>
      </c>
      <c r="K642" s="303">
        <f t="shared" ref="K642:O643" si="527">K643</f>
        <v>26053</v>
      </c>
      <c r="L642" s="303">
        <f t="shared" si="527"/>
        <v>26053</v>
      </c>
      <c r="M642" s="303">
        <f t="shared" si="527"/>
        <v>0</v>
      </c>
      <c r="N642" s="303">
        <f>N643</f>
        <v>0</v>
      </c>
      <c r="O642" s="303">
        <f>O643</f>
        <v>0</v>
      </c>
      <c r="P642" s="303">
        <f t="shared" ref="P642:AT643" si="528">P643</f>
        <v>0</v>
      </c>
      <c r="Q642" s="303">
        <f t="shared" si="528"/>
        <v>14000</v>
      </c>
      <c r="R642" s="303">
        <f t="shared" si="528"/>
        <v>14000</v>
      </c>
      <c r="S642" s="303">
        <f t="shared" si="528"/>
        <v>0</v>
      </c>
      <c r="T642" s="303">
        <f t="shared" si="528"/>
        <v>0</v>
      </c>
      <c r="U642" s="303">
        <f t="shared" si="528"/>
        <v>0</v>
      </c>
      <c r="V642" s="303">
        <f t="shared" si="528"/>
        <v>0</v>
      </c>
      <c r="W642" s="303" t="e">
        <f t="shared" si="528"/>
        <v>#REF!</v>
      </c>
      <c r="X642" s="303" t="e">
        <f t="shared" si="528"/>
        <v>#REF!</v>
      </c>
      <c r="Y642" s="303" t="e">
        <f t="shared" si="528"/>
        <v>#REF!</v>
      </c>
      <c r="Z642" s="303" t="e">
        <f t="shared" si="528"/>
        <v>#REF!</v>
      </c>
      <c r="AA642" s="303" t="e">
        <f t="shared" si="528"/>
        <v>#REF!</v>
      </c>
      <c r="AB642" s="303" t="e">
        <f t="shared" si="528"/>
        <v>#REF!</v>
      </c>
      <c r="AC642" s="303" t="e">
        <f t="shared" si="528"/>
        <v>#REF!</v>
      </c>
      <c r="AD642" s="303" t="e">
        <f t="shared" si="528"/>
        <v>#REF!</v>
      </c>
      <c r="AE642" s="303" t="e">
        <f t="shared" si="528"/>
        <v>#REF!</v>
      </c>
      <c r="AF642" s="303" t="e">
        <f t="shared" si="528"/>
        <v>#REF!</v>
      </c>
      <c r="AG642" s="303" t="e">
        <f t="shared" si="528"/>
        <v>#REF!</v>
      </c>
      <c r="AH642" s="303" t="e">
        <f t="shared" si="528"/>
        <v>#REF!</v>
      </c>
      <c r="AI642" s="303" t="e">
        <f t="shared" si="528"/>
        <v>#REF!</v>
      </c>
      <c r="AJ642" s="303" t="e">
        <f t="shared" si="528"/>
        <v>#REF!</v>
      </c>
      <c r="AK642" s="303" t="e">
        <f t="shared" si="528"/>
        <v>#REF!</v>
      </c>
      <c r="AL642" s="303" t="e">
        <f t="shared" si="528"/>
        <v>#REF!</v>
      </c>
      <c r="AM642" s="303" t="e">
        <f t="shared" si="528"/>
        <v>#REF!</v>
      </c>
      <c r="AN642" s="303" t="e">
        <f t="shared" si="528"/>
        <v>#REF!</v>
      </c>
      <c r="AO642" s="303" t="e">
        <f t="shared" si="528"/>
        <v>#REF!</v>
      </c>
      <c r="AP642" s="303" t="e">
        <f t="shared" si="528"/>
        <v>#REF!</v>
      </c>
      <c r="AQ642" s="303" t="e">
        <f t="shared" si="528"/>
        <v>#REF!</v>
      </c>
      <c r="AR642" s="303" t="e">
        <f t="shared" si="528"/>
        <v>#REF!</v>
      </c>
      <c r="AS642" s="303" t="e">
        <f t="shared" si="528"/>
        <v>#REF!</v>
      </c>
      <c r="AT642" s="303" t="e">
        <f t="shared" si="528"/>
        <v>#REF!</v>
      </c>
      <c r="AU642" s="372"/>
      <c r="AV642" s="375"/>
      <c r="AW642" s="374"/>
      <c r="AX642" s="374"/>
      <c r="AY642" s="374"/>
      <c r="AZ642" s="313"/>
      <c r="BA642" s="313"/>
      <c r="BB642" s="375"/>
      <c r="BC642" s="375"/>
    </row>
    <row r="643" spans="1:55" s="293" customFormat="1" ht="40.5" customHeight="1" x14ac:dyDescent="0.25">
      <c r="A643" s="354" t="s">
        <v>53</v>
      </c>
      <c r="B643" s="347" t="s">
        <v>107</v>
      </c>
      <c r="C643" s="316"/>
      <c r="D643" s="303">
        <f>D644</f>
        <v>26053</v>
      </c>
      <c r="E643" s="303">
        <f>E644</f>
        <v>26053</v>
      </c>
      <c r="F643" s="303" t="e">
        <f>F644+#REF!</f>
        <v>#REF!</v>
      </c>
      <c r="G643" s="303" t="e">
        <f>G644+#REF!</f>
        <v>#REF!</v>
      </c>
      <c r="H643" s="316">
        <f t="shared" si="526"/>
        <v>26053</v>
      </c>
      <c r="I643" s="317">
        <f t="shared" si="513"/>
        <v>26053</v>
      </c>
      <c r="J643" s="303">
        <f t="shared" si="514"/>
        <v>0</v>
      </c>
      <c r="K643" s="303">
        <f>K644</f>
        <v>26053</v>
      </c>
      <c r="L643" s="303">
        <f t="shared" si="527"/>
        <v>26053</v>
      </c>
      <c r="M643" s="303">
        <f t="shared" si="527"/>
        <v>0</v>
      </c>
      <c r="N643" s="303">
        <f t="shared" si="527"/>
        <v>0</v>
      </c>
      <c r="O643" s="303">
        <f t="shared" si="527"/>
        <v>0</v>
      </c>
      <c r="P643" s="303">
        <f t="shared" si="528"/>
        <v>0</v>
      </c>
      <c r="Q643" s="303">
        <f t="shared" si="528"/>
        <v>14000</v>
      </c>
      <c r="R643" s="303">
        <f t="shared" si="528"/>
        <v>14000</v>
      </c>
      <c r="S643" s="303">
        <f t="shared" si="528"/>
        <v>0</v>
      </c>
      <c r="T643" s="303">
        <f t="shared" si="528"/>
        <v>0</v>
      </c>
      <c r="U643" s="303">
        <f t="shared" si="528"/>
        <v>0</v>
      </c>
      <c r="V643" s="303">
        <f t="shared" si="528"/>
        <v>0</v>
      </c>
      <c r="W643" s="303" t="e">
        <f>W644+#REF!</f>
        <v>#REF!</v>
      </c>
      <c r="X643" s="303" t="e">
        <f>X644+#REF!</f>
        <v>#REF!</v>
      </c>
      <c r="Y643" s="303" t="e">
        <f>Y644+#REF!</f>
        <v>#REF!</v>
      </c>
      <c r="Z643" s="303" t="e">
        <f>Z644+#REF!</f>
        <v>#REF!</v>
      </c>
      <c r="AA643" s="303" t="e">
        <f>AA644+#REF!</f>
        <v>#REF!</v>
      </c>
      <c r="AB643" s="303" t="e">
        <f>AB644+#REF!</f>
        <v>#REF!</v>
      </c>
      <c r="AC643" s="303" t="e">
        <f>AC644+#REF!</f>
        <v>#REF!</v>
      </c>
      <c r="AD643" s="303" t="e">
        <f>AD644+#REF!</f>
        <v>#REF!</v>
      </c>
      <c r="AE643" s="303" t="e">
        <f>AE644+#REF!</f>
        <v>#REF!</v>
      </c>
      <c r="AF643" s="303" t="e">
        <f>AF644+#REF!</f>
        <v>#REF!</v>
      </c>
      <c r="AG643" s="303" t="e">
        <f>AG644+#REF!</f>
        <v>#REF!</v>
      </c>
      <c r="AH643" s="303" t="e">
        <f>AH644+#REF!</f>
        <v>#REF!</v>
      </c>
      <c r="AI643" s="303" t="e">
        <f>AI644+#REF!</f>
        <v>#REF!</v>
      </c>
      <c r="AJ643" s="303" t="e">
        <f>AJ644+#REF!</f>
        <v>#REF!</v>
      </c>
      <c r="AK643" s="303" t="e">
        <f>AK644+#REF!</f>
        <v>#REF!</v>
      </c>
      <c r="AL643" s="303" t="e">
        <f>AL644+#REF!</f>
        <v>#REF!</v>
      </c>
      <c r="AM643" s="303" t="e">
        <f>AM644+#REF!</f>
        <v>#REF!</v>
      </c>
      <c r="AN643" s="303" t="e">
        <f>AN644+#REF!</f>
        <v>#REF!</v>
      </c>
      <c r="AO643" s="303" t="e">
        <f>AO644+#REF!</f>
        <v>#REF!</v>
      </c>
      <c r="AP643" s="303" t="e">
        <f>AP644+#REF!</f>
        <v>#REF!</v>
      </c>
      <c r="AQ643" s="303" t="e">
        <f>AQ644+#REF!</f>
        <v>#REF!</v>
      </c>
      <c r="AR643" s="303" t="e">
        <f>AR644+#REF!</f>
        <v>#REF!</v>
      </c>
      <c r="AS643" s="303" t="e">
        <f>AS644+#REF!</f>
        <v>#REF!</v>
      </c>
      <c r="AT643" s="303" t="e">
        <f>AT644+#REF!</f>
        <v>#REF!</v>
      </c>
      <c r="AU643" s="307"/>
      <c r="AV643" s="308"/>
      <c r="AW643" s="312"/>
      <c r="AX643" s="312"/>
      <c r="AY643" s="312"/>
      <c r="AZ643" s="313"/>
      <c r="BA643" s="313"/>
      <c r="BB643" s="314"/>
      <c r="BC643" s="314"/>
    </row>
    <row r="644" spans="1:55" s="293" customFormat="1" ht="52.5" customHeight="1" x14ac:dyDescent="0.25">
      <c r="A644" s="542" t="s">
        <v>79</v>
      </c>
      <c r="B644" s="347" t="s">
        <v>823</v>
      </c>
      <c r="C644" s="316"/>
      <c r="D644" s="303">
        <f>D645+D647</f>
        <v>26053</v>
      </c>
      <c r="E644" s="303">
        <f>E645+E647</f>
        <v>26053</v>
      </c>
      <c r="F644" s="347"/>
      <c r="G644" s="347"/>
      <c r="H644" s="316">
        <f t="shared" si="526"/>
        <v>26053</v>
      </c>
      <c r="I644" s="317">
        <f t="shared" si="513"/>
        <v>26053</v>
      </c>
      <c r="J644" s="303">
        <f t="shared" si="514"/>
        <v>0</v>
      </c>
      <c r="K644" s="303">
        <f>K645+K647</f>
        <v>26053</v>
      </c>
      <c r="L644" s="303">
        <f t="shared" ref="L644:V644" si="529">L645+L647</f>
        <v>26053</v>
      </c>
      <c r="M644" s="303">
        <f t="shared" si="529"/>
        <v>0</v>
      </c>
      <c r="N644" s="303">
        <f t="shared" si="529"/>
        <v>0</v>
      </c>
      <c r="O644" s="303">
        <f t="shared" si="529"/>
        <v>0</v>
      </c>
      <c r="P644" s="303">
        <f t="shared" si="529"/>
        <v>0</v>
      </c>
      <c r="Q644" s="303">
        <f t="shared" si="529"/>
        <v>14000</v>
      </c>
      <c r="R644" s="303">
        <f t="shared" si="529"/>
        <v>14000</v>
      </c>
      <c r="S644" s="303">
        <f t="shared" si="529"/>
        <v>0</v>
      </c>
      <c r="T644" s="303">
        <f t="shared" si="529"/>
        <v>0</v>
      </c>
      <c r="U644" s="303">
        <f t="shared" si="529"/>
        <v>0</v>
      </c>
      <c r="V644" s="303">
        <f t="shared" si="529"/>
        <v>0</v>
      </c>
      <c r="W644" s="303" t="e">
        <f>W645+W647+#REF!+#REF!</f>
        <v>#REF!</v>
      </c>
      <c r="X644" s="303" t="e">
        <f>X645+X647+#REF!+#REF!</f>
        <v>#REF!</v>
      </c>
      <c r="Y644" s="303" t="e">
        <f>Y645+Y647+#REF!+#REF!</f>
        <v>#REF!</v>
      </c>
      <c r="Z644" s="303" t="e">
        <f>Z645+Z647+#REF!+#REF!</f>
        <v>#REF!</v>
      </c>
      <c r="AA644" s="303" t="e">
        <f>AA645+AA647+#REF!+#REF!</f>
        <v>#REF!</v>
      </c>
      <c r="AB644" s="303" t="e">
        <f>AB645+AB647+#REF!+#REF!</f>
        <v>#REF!</v>
      </c>
      <c r="AC644" s="303" t="e">
        <f>AC645+AC647+#REF!+#REF!</f>
        <v>#REF!</v>
      </c>
      <c r="AD644" s="303" t="e">
        <f>AD645+AD647+#REF!+#REF!</f>
        <v>#REF!</v>
      </c>
      <c r="AE644" s="303" t="e">
        <f>AE645+AE647+#REF!+#REF!</f>
        <v>#REF!</v>
      </c>
      <c r="AF644" s="303" t="e">
        <f>AF645+AF647+#REF!+#REF!</f>
        <v>#REF!</v>
      </c>
      <c r="AG644" s="303" t="e">
        <f>AG645+AG647+#REF!+#REF!</f>
        <v>#REF!</v>
      </c>
      <c r="AH644" s="303" t="e">
        <f>AH645+AH647+#REF!+#REF!</f>
        <v>#REF!</v>
      </c>
      <c r="AI644" s="303" t="e">
        <f>AI645+AI647+#REF!+#REF!</f>
        <v>#REF!</v>
      </c>
      <c r="AJ644" s="303" t="e">
        <f>AJ645+AJ647+#REF!+#REF!</f>
        <v>#REF!</v>
      </c>
      <c r="AK644" s="303" t="e">
        <f>AK645+AK647+#REF!+#REF!</f>
        <v>#REF!</v>
      </c>
      <c r="AL644" s="303" t="e">
        <f>AL645+AL647+#REF!+#REF!</f>
        <v>#REF!</v>
      </c>
      <c r="AM644" s="303" t="e">
        <f>AM645+AM647+#REF!+#REF!</f>
        <v>#REF!</v>
      </c>
      <c r="AN644" s="303" t="e">
        <f>AN645+AN647+#REF!+#REF!</f>
        <v>#REF!</v>
      </c>
      <c r="AO644" s="303" t="e">
        <f>AO645+AO647+#REF!+#REF!</f>
        <v>#REF!</v>
      </c>
      <c r="AP644" s="303" t="e">
        <f>AP645+AP647+#REF!+#REF!</f>
        <v>#REF!</v>
      </c>
      <c r="AQ644" s="303" t="e">
        <f>AQ645+AQ647+#REF!+#REF!</f>
        <v>#REF!</v>
      </c>
      <c r="AR644" s="303" t="e">
        <f>AR645+AR647+#REF!+#REF!</f>
        <v>#REF!</v>
      </c>
      <c r="AS644" s="303" t="e">
        <f>AS645+AS647+#REF!+#REF!</f>
        <v>#REF!</v>
      </c>
      <c r="AT644" s="303" t="e">
        <f>AT645+AT647+#REF!+#REF!</f>
        <v>#REF!</v>
      </c>
      <c r="AU644" s="307"/>
      <c r="AV644" s="308"/>
      <c r="AW644" s="312"/>
      <c r="AX644" s="312"/>
      <c r="AY644" s="312"/>
      <c r="AZ644" s="313"/>
      <c r="BA644" s="313"/>
      <c r="BB644" s="314"/>
      <c r="BC644" s="314"/>
    </row>
    <row r="645" spans="1:55" s="293" customFormat="1" ht="40.5" customHeight="1" x14ac:dyDescent="0.25">
      <c r="A645" s="354" t="s">
        <v>151</v>
      </c>
      <c r="B645" s="347" t="s">
        <v>595</v>
      </c>
      <c r="C645" s="316"/>
      <c r="D645" s="303">
        <f t="shared" ref="D645:E645" si="530">D646</f>
        <v>12853</v>
      </c>
      <c r="E645" s="303">
        <f t="shared" si="530"/>
        <v>12853</v>
      </c>
      <c r="F645" s="347"/>
      <c r="G645" s="347"/>
      <c r="H645" s="316">
        <f t="shared" si="526"/>
        <v>12853</v>
      </c>
      <c r="I645" s="317">
        <f t="shared" si="513"/>
        <v>12853</v>
      </c>
      <c r="J645" s="303">
        <f t="shared" si="514"/>
        <v>0</v>
      </c>
      <c r="K645" s="303">
        <f t="shared" ref="K645:M645" si="531">K646</f>
        <v>12853</v>
      </c>
      <c r="L645" s="303">
        <f t="shared" si="531"/>
        <v>12853</v>
      </c>
      <c r="M645" s="303">
        <f t="shared" si="531"/>
        <v>0</v>
      </c>
      <c r="N645" s="303">
        <f>N646</f>
        <v>0</v>
      </c>
      <c r="O645" s="303">
        <f t="shared" ref="O645:AN645" si="532">O646</f>
        <v>0</v>
      </c>
      <c r="P645" s="303">
        <f t="shared" si="532"/>
        <v>0</v>
      </c>
      <c r="Q645" s="303">
        <f t="shared" si="532"/>
        <v>7000</v>
      </c>
      <c r="R645" s="303">
        <f t="shared" si="532"/>
        <v>7000</v>
      </c>
      <c r="S645" s="303">
        <f t="shared" si="532"/>
        <v>0</v>
      </c>
      <c r="T645" s="303">
        <f t="shared" si="532"/>
        <v>0</v>
      </c>
      <c r="U645" s="303">
        <f t="shared" si="532"/>
        <v>0</v>
      </c>
      <c r="V645" s="303">
        <f t="shared" si="532"/>
        <v>0</v>
      </c>
      <c r="W645" s="303">
        <f t="shared" si="532"/>
        <v>5853</v>
      </c>
      <c r="X645" s="303">
        <f t="shared" si="532"/>
        <v>5853</v>
      </c>
      <c r="Y645" s="303">
        <f t="shared" si="532"/>
        <v>0</v>
      </c>
      <c r="Z645" s="303">
        <f t="shared" si="532"/>
        <v>0</v>
      </c>
      <c r="AA645" s="303">
        <f t="shared" si="532"/>
        <v>0</v>
      </c>
      <c r="AB645" s="303">
        <f t="shared" si="532"/>
        <v>0</v>
      </c>
      <c r="AC645" s="303">
        <f t="shared" si="532"/>
        <v>0</v>
      </c>
      <c r="AD645" s="303">
        <f t="shared" si="532"/>
        <v>0</v>
      </c>
      <c r="AE645" s="303">
        <f t="shared" si="532"/>
        <v>0</v>
      </c>
      <c r="AF645" s="303">
        <f t="shared" si="532"/>
        <v>0</v>
      </c>
      <c r="AG645" s="303">
        <f t="shared" si="532"/>
        <v>0</v>
      </c>
      <c r="AH645" s="303">
        <f t="shared" si="532"/>
        <v>0</v>
      </c>
      <c r="AI645" s="303">
        <f t="shared" si="532"/>
        <v>0</v>
      </c>
      <c r="AJ645" s="303">
        <f t="shared" si="532"/>
        <v>0</v>
      </c>
      <c r="AK645" s="303">
        <f t="shared" si="532"/>
        <v>0</v>
      </c>
      <c r="AL645" s="303">
        <f t="shared" si="532"/>
        <v>0</v>
      </c>
      <c r="AM645" s="303">
        <f t="shared" si="532"/>
        <v>0</v>
      </c>
      <c r="AN645" s="303">
        <f t="shared" si="532"/>
        <v>0</v>
      </c>
      <c r="AO645" s="303"/>
      <c r="AP645" s="303"/>
      <c r="AQ645" s="303"/>
      <c r="AR645" s="303"/>
      <c r="AS645" s="303"/>
      <c r="AT645" s="303"/>
      <c r="AU645" s="307"/>
      <c r="AV645" s="308"/>
      <c r="AW645" s="312"/>
      <c r="AX645" s="312"/>
      <c r="AY645" s="312"/>
      <c r="AZ645" s="313"/>
      <c r="BA645" s="313"/>
      <c r="BB645" s="314"/>
      <c r="BC645" s="314"/>
    </row>
    <row r="646" spans="1:55" s="290" customFormat="1" ht="53.25" customHeight="1" x14ac:dyDescent="0.25">
      <c r="A646" s="299">
        <v>1</v>
      </c>
      <c r="B646" s="352" t="s">
        <v>654</v>
      </c>
      <c r="C646" s="341" t="s">
        <v>922</v>
      </c>
      <c r="D646" s="301">
        <v>12853</v>
      </c>
      <c r="E646" s="301">
        <v>12853</v>
      </c>
      <c r="F646" s="341"/>
      <c r="G646" s="341"/>
      <c r="H646" s="301">
        <f t="shared" si="526"/>
        <v>12853</v>
      </c>
      <c r="I646" s="302">
        <f t="shared" si="513"/>
        <v>12853</v>
      </c>
      <c r="J646" s="303">
        <f t="shared" si="514"/>
        <v>0</v>
      </c>
      <c r="K646" s="300">
        <v>12853</v>
      </c>
      <c r="L646" s="300">
        <v>12853</v>
      </c>
      <c r="M646" s="341"/>
      <c r="N646" s="321"/>
      <c r="O646" s="300"/>
      <c r="P646" s="305">
        <v>0</v>
      </c>
      <c r="Q646" s="305">
        <v>7000</v>
      </c>
      <c r="R646" s="305">
        <f>Q646</f>
        <v>7000</v>
      </c>
      <c r="S646" s="305"/>
      <c r="T646" s="305"/>
      <c r="U646" s="305"/>
      <c r="V646" s="305"/>
      <c r="W646" s="305">
        <f>I646-Q646</f>
        <v>5853</v>
      </c>
      <c r="X646" s="305">
        <f>W646</f>
        <v>5853</v>
      </c>
      <c r="Y646" s="305"/>
      <c r="Z646" s="305"/>
      <c r="AA646" s="305"/>
      <c r="AB646" s="305"/>
      <c r="AC646" s="305">
        <f>I646-Q646-W646</f>
        <v>0</v>
      </c>
      <c r="AD646" s="305"/>
      <c r="AE646" s="305"/>
      <c r="AF646" s="305"/>
      <c r="AG646" s="305"/>
      <c r="AH646" s="305"/>
      <c r="AI646" s="306">
        <f>I646-Q646-W646-AC646</f>
        <v>0</v>
      </c>
      <c r="AJ646" s="306"/>
      <c r="AK646" s="306"/>
      <c r="AL646" s="305"/>
      <c r="AM646" s="305"/>
      <c r="AN646" s="305"/>
      <c r="AO646" s="305"/>
      <c r="AP646" s="305"/>
      <c r="AQ646" s="305"/>
      <c r="AR646" s="305"/>
      <c r="AS646" s="305"/>
      <c r="AT646" s="305"/>
      <c r="AU646" s="491"/>
      <c r="AV646" s="308"/>
      <c r="AW646" s="307"/>
      <c r="AX646" s="307"/>
      <c r="AY646" s="307"/>
      <c r="AZ646" s="313"/>
      <c r="BA646" s="313"/>
      <c r="BB646" s="308"/>
      <c r="BC646" s="308"/>
    </row>
    <row r="647" spans="1:55" s="274" customFormat="1" ht="34.5" customHeight="1" x14ac:dyDescent="0.25">
      <c r="A647" s="376" t="s">
        <v>151</v>
      </c>
      <c r="B647" s="347" t="s">
        <v>605</v>
      </c>
      <c r="C647" s="341"/>
      <c r="D647" s="405">
        <f>D648</f>
        <v>13200</v>
      </c>
      <c r="E647" s="405">
        <f>E648</f>
        <v>13200</v>
      </c>
      <c r="F647" s="341"/>
      <c r="G647" s="341"/>
      <c r="H647" s="316">
        <f t="shared" si="526"/>
        <v>13200</v>
      </c>
      <c r="I647" s="317">
        <f t="shared" si="513"/>
        <v>13200</v>
      </c>
      <c r="J647" s="303">
        <f t="shared" si="514"/>
        <v>0</v>
      </c>
      <c r="K647" s="405">
        <f t="shared" ref="K647:M647" si="533">K648</f>
        <v>13200</v>
      </c>
      <c r="L647" s="405">
        <f t="shared" si="533"/>
        <v>13200</v>
      </c>
      <c r="M647" s="405">
        <f t="shared" si="533"/>
        <v>0</v>
      </c>
      <c r="N647" s="405">
        <f>N648</f>
        <v>0</v>
      </c>
      <c r="O647" s="405">
        <f t="shared" ref="O647:AT647" si="534">O648</f>
        <v>0</v>
      </c>
      <c r="P647" s="405">
        <f t="shared" si="534"/>
        <v>0</v>
      </c>
      <c r="Q647" s="405">
        <f t="shared" si="534"/>
        <v>7000</v>
      </c>
      <c r="R647" s="405">
        <f t="shared" si="534"/>
        <v>7000</v>
      </c>
      <c r="S647" s="405">
        <f t="shared" si="534"/>
        <v>0</v>
      </c>
      <c r="T647" s="405">
        <f t="shared" si="534"/>
        <v>0</v>
      </c>
      <c r="U647" s="405">
        <f t="shared" si="534"/>
        <v>0</v>
      </c>
      <c r="V647" s="405">
        <f t="shared" si="534"/>
        <v>0</v>
      </c>
      <c r="W647" s="405">
        <f t="shared" si="534"/>
        <v>6200</v>
      </c>
      <c r="X647" s="405">
        <f t="shared" si="534"/>
        <v>6200</v>
      </c>
      <c r="Y647" s="405">
        <f t="shared" si="534"/>
        <v>0</v>
      </c>
      <c r="Z647" s="405">
        <f t="shared" si="534"/>
        <v>0</v>
      </c>
      <c r="AA647" s="405">
        <f t="shared" si="534"/>
        <v>0</v>
      </c>
      <c r="AB647" s="405">
        <f t="shared" si="534"/>
        <v>0</v>
      </c>
      <c r="AC647" s="405">
        <f t="shared" si="534"/>
        <v>0</v>
      </c>
      <c r="AD647" s="405">
        <f t="shared" si="534"/>
        <v>0</v>
      </c>
      <c r="AE647" s="405">
        <f t="shared" si="534"/>
        <v>0</v>
      </c>
      <c r="AF647" s="405">
        <f t="shared" si="534"/>
        <v>0</v>
      </c>
      <c r="AG647" s="405">
        <f t="shared" si="534"/>
        <v>0</v>
      </c>
      <c r="AH647" s="405">
        <f t="shared" si="534"/>
        <v>0</v>
      </c>
      <c r="AI647" s="405">
        <f t="shared" si="534"/>
        <v>0</v>
      </c>
      <c r="AJ647" s="405">
        <f t="shared" si="534"/>
        <v>0</v>
      </c>
      <c r="AK647" s="405">
        <f t="shared" si="534"/>
        <v>0</v>
      </c>
      <c r="AL647" s="405">
        <f t="shared" si="534"/>
        <v>0</v>
      </c>
      <c r="AM647" s="405">
        <f t="shared" si="534"/>
        <v>0</v>
      </c>
      <c r="AN647" s="405">
        <f t="shared" si="534"/>
        <v>0</v>
      </c>
      <c r="AO647" s="405">
        <f t="shared" si="534"/>
        <v>0</v>
      </c>
      <c r="AP647" s="405">
        <f t="shared" si="534"/>
        <v>0</v>
      </c>
      <c r="AQ647" s="405">
        <f t="shared" si="534"/>
        <v>0</v>
      </c>
      <c r="AR647" s="405">
        <f t="shared" si="534"/>
        <v>0</v>
      </c>
      <c r="AS647" s="405">
        <f t="shared" si="534"/>
        <v>0</v>
      </c>
      <c r="AT647" s="405">
        <f t="shared" si="534"/>
        <v>0</v>
      </c>
      <c r="AU647" s="491"/>
      <c r="AV647" s="308"/>
      <c r="AW647" s="307"/>
      <c r="AX647" s="307"/>
      <c r="AY647" s="307"/>
      <c r="AZ647" s="313"/>
      <c r="BA647" s="313"/>
      <c r="BB647" s="308"/>
      <c r="BC647" s="308"/>
    </row>
    <row r="648" spans="1:55" s="290" customFormat="1" ht="39.75" customHeight="1" x14ac:dyDescent="0.25">
      <c r="A648" s="299">
        <v>2</v>
      </c>
      <c r="B648" s="369" t="s">
        <v>655</v>
      </c>
      <c r="C648" s="341" t="s">
        <v>923</v>
      </c>
      <c r="D648" s="301">
        <v>13200</v>
      </c>
      <c r="E648" s="301">
        <v>13200</v>
      </c>
      <c r="F648" s="341"/>
      <c r="G648" s="341"/>
      <c r="H648" s="301">
        <f t="shared" si="526"/>
        <v>13200</v>
      </c>
      <c r="I648" s="302">
        <f t="shared" si="513"/>
        <v>13200</v>
      </c>
      <c r="J648" s="303">
        <f t="shared" si="514"/>
        <v>0</v>
      </c>
      <c r="K648" s="300">
        <f>L648+M648</f>
        <v>13200</v>
      </c>
      <c r="L648" s="341">
        <v>13200</v>
      </c>
      <c r="M648" s="341"/>
      <c r="N648" s="321">
        <f>O648+P648</f>
        <v>0</v>
      </c>
      <c r="O648" s="300"/>
      <c r="P648" s="305"/>
      <c r="Q648" s="305">
        <v>7000</v>
      </c>
      <c r="R648" s="305">
        <f>Q648</f>
        <v>7000</v>
      </c>
      <c r="S648" s="305"/>
      <c r="T648" s="305"/>
      <c r="U648" s="305"/>
      <c r="V648" s="305"/>
      <c r="W648" s="305">
        <f>I648-Q648</f>
        <v>6200</v>
      </c>
      <c r="X648" s="305">
        <f>W648</f>
        <v>6200</v>
      </c>
      <c r="Y648" s="305"/>
      <c r="Z648" s="305"/>
      <c r="AA648" s="305"/>
      <c r="AB648" s="305"/>
      <c r="AC648" s="305"/>
      <c r="AD648" s="305"/>
      <c r="AE648" s="305"/>
      <c r="AF648" s="305"/>
      <c r="AG648" s="305"/>
      <c r="AH648" s="305"/>
      <c r="AI648" s="306">
        <f>I648-Q648-W648-AC648</f>
        <v>0</v>
      </c>
      <c r="AJ648" s="306"/>
      <c r="AK648" s="306"/>
      <c r="AL648" s="305"/>
      <c r="AM648" s="305"/>
      <c r="AN648" s="305"/>
      <c r="AO648" s="305"/>
      <c r="AP648" s="305"/>
      <c r="AQ648" s="305"/>
      <c r="AR648" s="305"/>
      <c r="AS648" s="305"/>
      <c r="AT648" s="305"/>
      <c r="AU648" s="491"/>
      <c r="AV648" s="308"/>
      <c r="AW648" s="307"/>
      <c r="AX648" s="307"/>
      <c r="AY648" s="307"/>
      <c r="AZ648" s="313"/>
      <c r="BA648" s="313"/>
      <c r="BB648" s="308"/>
      <c r="BC648" s="308"/>
    </row>
    <row r="649" spans="1:55" s="289" customFormat="1" ht="69" customHeight="1" x14ac:dyDescent="0.25">
      <c r="A649" s="354" t="s">
        <v>74</v>
      </c>
      <c r="B649" s="347" t="s">
        <v>889</v>
      </c>
      <c r="C649" s="316"/>
      <c r="D649" s="316"/>
      <c r="E649" s="316"/>
      <c r="F649" s="347"/>
      <c r="G649" s="347"/>
      <c r="H649" s="316"/>
      <c r="I649" s="317"/>
      <c r="J649" s="316"/>
      <c r="K649" s="303"/>
      <c r="L649" s="303"/>
      <c r="M649" s="303"/>
      <c r="N649" s="303"/>
      <c r="O649" s="303"/>
      <c r="P649" s="303"/>
      <c r="Q649" s="303"/>
      <c r="R649" s="303"/>
      <c r="S649" s="303"/>
      <c r="T649" s="303"/>
      <c r="U649" s="303"/>
      <c r="V649" s="303"/>
      <c r="W649" s="303"/>
      <c r="X649" s="303"/>
      <c r="Y649" s="303"/>
      <c r="Z649" s="303"/>
      <c r="AA649" s="303"/>
      <c r="AB649" s="303"/>
      <c r="AC649" s="303"/>
      <c r="AD649" s="303"/>
      <c r="AE649" s="303"/>
      <c r="AF649" s="303"/>
      <c r="AG649" s="303"/>
      <c r="AH649" s="303"/>
      <c r="AI649" s="303"/>
      <c r="AJ649" s="303"/>
      <c r="AK649" s="303"/>
      <c r="AL649" s="303"/>
      <c r="AM649" s="303"/>
      <c r="AN649" s="303"/>
      <c r="AO649" s="303"/>
      <c r="AP649" s="303"/>
      <c r="AQ649" s="303"/>
      <c r="AR649" s="303"/>
      <c r="AS649" s="303"/>
      <c r="AT649" s="303"/>
      <c r="AU649" s="411"/>
      <c r="AV649" s="375"/>
      <c r="AW649" s="374"/>
      <c r="AX649" s="374"/>
      <c r="AY649" s="374"/>
      <c r="AZ649" s="313"/>
      <c r="BA649" s="313"/>
      <c r="BB649" s="375"/>
      <c r="BC649" s="375"/>
    </row>
    <row r="650" spans="1:55" s="288" customFormat="1" ht="37.5" customHeight="1" x14ac:dyDescent="0.25">
      <c r="A650" s="337" t="s">
        <v>943</v>
      </c>
      <c r="B650" s="347" t="s">
        <v>27</v>
      </c>
      <c r="C650" s="316"/>
      <c r="D650" s="365">
        <f>D651+D667+D674</f>
        <v>92150</v>
      </c>
      <c r="E650" s="365">
        <f>E651+E667+E674</f>
        <v>92150</v>
      </c>
      <c r="F650" s="347"/>
      <c r="G650" s="347"/>
      <c r="H650" s="365">
        <f>H651+H667+H674</f>
        <v>92150</v>
      </c>
      <c r="I650" s="365">
        <f>I651+I667+I674</f>
        <v>92150</v>
      </c>
      <c r="J650" s="365">
        <f>J651+J667+J674</f>
        <v>0</v>
      </c>
      <c r="K650" s="365">
        <f>K651+K667+K674</f>
        <v>92150</v>
      </c>
      <c r="L650" s="365">
        <f t="shared" ref="L650:V650" si="535">L651+L667+L674</f>
        <v>92150</v>
      </c>
      <c r="M650" s="365">
        <f t="shared" si="535"/>
        <v>0</v>
      </c>
      <c r="N650" s="365">
        <f t="shared" si="535"/>
        <v>0</v>
      </c>
      <c r="O650" s="365">
        <f t="shared" si="535"/>
        <v>0</v>
      </c>
      <c r="P650" s="365">
        <f t="shared" si="535"/>
        <v>0</v>
      </c>
      <c r="Q650" s="365">
        <f t="shared" si="535"/>
        <v>48605</v>
      </c>
      <c r="R650" s="365">
        <f t="shared" si="535"/>
        <v>48605</v>
      </c>
      <c r="S650" s="365">
        <f t="shared" si="535"/>
        <v>0</v>
      </c>
      <c r="T650" s="365">
        <f t="shared" si="535"/>
        <v>0</v>
      </c>
      <c r="U650" s="365">
        <f t="shared" si="535"/>
        <v>0</v>
      </c>
      <c r="V650" s="365">
        <f t="shared" si="535"/>
        <v>0</v>
      </c>
      <c r="W650" s="365" t="e">
        <f>#REF!+#REF!+W651+W667+#REF!+#REF!+#REF!+W674</f>
        <v>#REF!</v>
      </c>
      <c r="X650" s="365" t="e">
        <f>#REF!+#REF!+X651+X667+#REF!+#REF!+#REF!+X674</f>
        <v>#REF!</v>
      </c>
      <c r="Y650" s="365" t="e">
        <f>#REF!+#REF!+Y651+Y667+#REF!+#REF!+#REF!+Y674</f>
        <v>#REF!</v>
      </c>
      <c r="Z650" s="365" t="e">
        <f>#REF!+#REF!+Z651+Z667+#REF!+#REF!+#REF!+Z674</f>
        <v>#REF!</v>
      </c>
      <c r="AA650" s="365" t="e">
        <f>#REF!+#REF!+AA651+AA667+#REF!+#REF!+#REF!+AA674</f>
        <v>#REF!</v>
      </c>
      <c r="AB650" s="365" t="e">
        <f>#REF!+#REF!+AB651+AB667+#REF!+#REF!+#REF!+AB674</f>
        <v>#REF!</v>
      </c>
      <c r="AC650" s="365" t="e">
        <f>#REF!+#REF!+AC651+AC667+#REF!+#REF!+#REF!+AC674</f>
        <v>#REF!</v>
      </c>
      <c r="AD650" s="365" t="e">
        <f>#REF!+#REF!+AD651+AD667+#REF!+#REF!+#REF!+AD674</f>
        <v>#REF!</v>
      </c>
      <c r="AE650" s="365" t="e">
        <f>#REF!+#REF!+AE651+AE667+#REF!+#REF!+#REF!+AE674</f>
        <v>#REF!</v>
      </c>
      <c r="AF650" s="365" t="e">
        <f>#REF!+#REF!+AF651+AF667+#REF!+#REF!+#REF!+AF674</f>
        <v>#REF!</v>
      </c>
      <c r="AG650" s="365" t="e">
        <f>#REF!+#REF!+AG651+AG667+#REF!+#REF!+#REF!+AG674</f>
        <v>#REF!</v>
      </c>
      <c r="AH650" s="365" t="e">
        <f>#REF!+#REF!+AH651+AH667+#REF!+#REF!+#REF!+AH674</f>
        <v>#REF!</v>
      </c>
      <c r="AI650" s="365" t="e">
        <f>#REF!+#REF!+AI651+AI667+#REF!+#REF!+#REF!+AI674</f>
        <v>#REF!</v>
      </c>
      <c r="AJ650" s="365" t="e">
        <f>#REF!+#REF!+AJ651+AJ667+#REF!+#REF!+#REF!+AJ674</f>
        <v>#REF!</v>
      </c>
      <c r="AK650" s="365" t="e">
        <f>#REF!+#REF!+AK651+AK667+#REF!+#REF!+#REF!+AK674</f>
        <v>#REF!</v>
      </c>
      <c r="AL650" s="365" t="e">
        <f>#REF!+#REF!+AL651+AL667+#REF!+#REF!+#REF!+AL674</f>
        <v>#REF!</v>
      </c>
      <c r="AM650" s="365" t="e">
        <f>#REF!+#REF!+AM651+AM667+#REF!+#REF!+#REF!+AM674</f>
        <v>#REF!</v>
      </c>
      <c r="AN650" s="365" t="e">
        <f>#REF!+#REF!+AN651+AN667+#REF!+#REF!+#REF!+AN674</f>
        <v>#REF!</v>
      </c>
      <c r="AO650" s="365" t="e">
        <f>#REF!+#REF!+AO651+AO667+#REF!+#REF!+#REF!+AO674</f>
        <v>#REF!</v>
      </c>
      <c r="AP650" s="365" t="e">
        <f>#REF!+#REF!+AP651+AP667+#REF!+#REF!+#REF!+AP674</f>
        <v>#REF!</v>
      </c>
      <c r="AQ650" s="365" t="e">
        <f>#REF!+#REF!+AQ651+AQ667+#REF!+#REF!+#REF!+AQ674</f>
        <v>#REF!</v>
      </c>
      <c r="AR650" s="365" t="e">
        <f>#REF!+#REF!+AR651+AR667+#REF!+#REF!+#REF!+AR674</f>
        <v>#REF!</v>
      </c>
      <c r="AS650" s="365" t="e">
        <f>#REF!+#REF!+AS651+AS667+#REF!+#REF!+#REF!+AS674</f>
        <v>#REF!</v>
      </c>
      <c r="AT650" s="365" t="e">
        <f>#REF!+#REF!+AT651+AT667+#REF!+#REF!+#REF!+AT674</f>
        <v>#REF!</v>
      </c>
      <c r="AU650" s="322"/>
      <c r="AV650" s="373"/>
      <c r="AW650" s="373"/>
      <c r="AX650" s="373"/>
      <c r="AY650" s="373"/>
      <c r="AZ650" s="313"/>
      <c r="BA650" s="313"/>
      <c r="BB650" s="373"/>
      <c r="BC650" s="373"/>
    </row>
    <row r="651" spans="1:55" s="289" customFormat="1" ht="111" customHeight="1" x14ac:dyDescent="0.25">
      <c r="A651" s="354" t="s">
        <v>50</v>
      </c>
      <c r="B651" s="347" t="s">
        <v>52</v>
      </c>
      <c r="C651" s="316"/>
      <c r="D651" s="303">
        <f>D652+D661+D665+D666</f>
        <v>61500</v>
      </c>
      <c r="E651" s="303">
        <f>E652+E661+E665+E666</f>
        <v>61500</v>
      </c>
      <c r="F651" s="347"/>
      <c r="G651" s="347"/>
      <c r="H651" s="316">
        <f t="shared" si="526"/>
        <v>61500</v>
      </c>
      <c r="I651" s="317">
        <f>L651+O651</f>
        <v>61500</v>
      </c>
      <c r="J651" s="317">
        <f t="shared" ref="J651:J673" si="536">M651+P651</f>
        <v>0</v>
      </c>
      <c r="K651" s="303">
        <f t="shared" ref="K651:AT651" si="537">K652+K661+K665+K666</f>
        <v>61500</v>
      </c>
      <c r="L651" s="303">
        <f t="shared" si="537"/>
        <v>61500</v>
      </c>
      <c r="M651" s="303">
        <f t="shared" si="537"/>
        <v>0</v>
      </c>
      <c r="N651" s="303">
        <f t="shared" si="537"/>
        <v>0</v>
      </c>
      <c r="O651" s="303">
        <f t="shared" si="537"/>
        <v>0</v>
      </c>
      <c r="P651" s="303">
        <f t="shared" si="537"/>
        <v>0</v>
      </c>
      <c r="Q651" s="303">
        <f t="shared" si="537"/>
        <v>30400</v>
      </c>
      <c r="R651" s="303">
        <f t="shared" si="537"/>
        <v>30400</v>
      </c>
      <c r="S651" s="303">
        <f t="shared" si="537"/>
        <v>0</v>
      </c>
      <c r="T651" s="303">
        <f t="shared" si="537"/>
        <v>0</v>
      </c>
      <c r="U651" s="303">
        <f t="shared" si="537"/>
        <v>0</v>
      </c>
      <c r="V651" s="303">
        <f t="shared" si="537"/>
        <v>0</v>
      </c>
      <c r="W651" s="303" t="e">
        <f t="shared" si="537"/>
        <v>#REF!</v>
      </c>
      <c r="X651" s="303" t="e">
        <f t="shared" si="537"/>
        <v>#REF!</v>
      </c>
      <c r="Y651" s="303" t="e">
        <f t="shared" si="537"/>
        <v>#REF!</v>
      </c>
      <c r="Z651" s="303" t="e">
        <f t="shared" si="537"/>
        <v>#REF!</v>
      </c>
      <c r="AA651" s="303" t="e">
        <f t="shared" si="537"/>
        <v>#REF!</v>
      </c>
      <c r="AB651" s="303" t="e">
        <f t="shared" si="537"/>
        <v>#REF!</v>
      </c>
      <c r="AC651" s="303" t="e">
        <f t="shared" si="537"/>
        <v>#REF!</v>
      </c>
      <c r="AD651" s="303" t="e">
        <f t="shared" si="537"/>
        <v>#REF!</v>
      </c>
      <c r="AE651" s="303" t="e">
        <f t="shared" si="537"/>
        <v>#REF!</v>
      </c>
      <c r="AF651" s="303" t="e">
        <f t="shared" si="537"/>
        <v>#REF!</v>
      </c>
      <c r="AG651" s="303" t="e">
        <f t="shared" si="537"/>
        <v>#REF!</v>
      </c>
      <c r="AH651" s="303" t="e">
        <f t="shared" si="537"/>
        <v>#REF!</v>
      </c>
      <c r="AI651" s="303" t="e">
        <f t="shared" si="537"/>
        <v>#REF!</v>
      </c>
      <c r="AJ651" s="303" t="e">
        <f t="shared" si="537"/>
        <v>#REF!</v>
      </c>
      <c r="AK651" s="303" t="e">
        <f t="shared" si="537"/>
        <v>#REF!</v>
      </c>
      <c r="AL651" s="303" t="e">
        <f t="shared" si="537"/>
        <v>#REF!</v>
      </c>
      <c r="AM651" s="303" t="e">
        <f t="shared" si="537"/>
        <v>#REF!</v>
      </c>
      <c r="AN651" s="303" t="e">
        <f t="shared" si="537"/>
        <v>#REF!</v>
      </c>
      <c r="AO651" s="303" t="e">
        <f t="shared" si="537"/>
        <v>#REF!</v>
      </c>
      <c r="AP651" s="303" t="e">
        <f t="shared" si="537"/>
        <v>#REF!</v>
      </c>
      <c r="AQ651" s="303" t="e">
        <f t="shared" si="537"/>
        <v>#REF!</v>
      </c>
      <c r="AR651" s="303" t="e">
        <f t="shared" si="537"/>
        <v>#REF!</v>
      </c>
      <c r="AS651" s="303" t="e">
        <f t="shared" si="537"/>
        <v>#REF!</v>
      </c>
      <c r="AT651" s="303" t="e">
        <f t="shared" si="537"/>
        <v>#REF!</v>
      </c>
      <c r="AU651" s="372"/>
      <c r="AV651" s="375"/>
      <c r="AW651" s="374"/>
      <c r="AX651" s="374"/>
      <c r="AY651" s="374"/>
      <c r="AZ651" s="313"/>
      <c r="BA651" s="313"/>
      <c r="BB651" s="375"/>
      <c r="BC651" s="375"/>
    </row>
    <row r="652" spans="1:55" s="274" customFormat="1" ht="22.5" customHeight="1" x14ac:dyDescent="0.25">
      <c r="A652" s="354" t="s">
        <v>88</v>
      </c>
      <c r="B652" s="347" t="s">
        <v>89</v>
      </c>
      <c r="C652" s="316"/>
      <c r="D652" s="316">
        <f>D653</f>
        <v>22000</v>
      </c>
      <c r="E652" s="316">
        <f>E653</f>
        <v>22000</v>
      </c>
      <c r="F652" s="347"/>
      <c r="G652" s="347"/>
      <c r="H652" s="316">
        <f t="shared" si="526"/>
        <v>22000</v>
      </c>
      <c r="I652" s="317">
        <f t="shared" ref="I652:I673" si="538">L652+O652</f>
        <v>22000</v>
      </c>
      <c r="J652" s="303">
        <f t="shared" si="536"/>
        <v>0</v>
      </c>
      <c r="K652" s="316">
        <f>K653</f>
        <v>22000</v>
      </c>
      <c r="L652" s="316">
        <f t="shared" ref="L652:V652" si="539">L653</f>
        <v>22000</v>
      </c>
      <c r="M652" s="316">
        <f t="shared" si="539"/>
        <v>0</v>
      </c>
      <c r="N652" s="316">
        <f t="shared" si="539"/>
        <v>0</v>
      </c>
      <c r="O652" s="316">
        <f t="shared" si="539"/>
        <v>0</v>
      </c>
      <c r="P652" s="316">
        <f t="shared" si="539"/>
        <v>0</v>
      </c>
      <c r="Q652" s="316">
        <f t="shared" si="539"/>
        <v>15400</v>
      </c>
      <c r="R652" s="316">
        <f t="shared" si="539"/>
        <v>15400</v>
      </c>
      <c r="S652" s="316">
        <f t="shared" si="539"/>
        <v>0</v>
      </c>
      <c r="T652" s="316">
        <f t="shared" si="539"/>
        <v>0</v>
      </c>
      <c r="U652" s="316">
        <f t="shared" si="539"/>
        <v>0</v>
      </c>
      <c r="V652" s="316">
        <f t="shared" si="539"/>
        <v>0</v>
      </c>
      <c r="W652" s="316" t="e">
        <f>W653+#REF!</f>
        <v>#REF!</v>
      </c>
      <c r="X652" s="316" t="e">
        <f>X653+#REF!</f>
        <v>#REF!</v>
      </c>
      <c r="Y652" s="316" t="e">
        <f>Y653+#REF!</f>
        <v>#REF!</v>
      </c>
      <c r="Z652" s="316" t="e">
        <f>Z653+#REF!</f>
        <v>#REF!</v>
      </c>
      <c r="AA652" s="316" t="e">
        <f>AA653+#REF!</f>
        <v>#REF!</v>
      </c>
      <c r="AB652" s="316" t="e">
        <f>AB653+#REF!</f>
        <v>#REF!</v>
      </c>
      <c r="AC652" s="316" t="e">
        <f>AC653+#REF!</f>
        <v>#REF!</v>
      </c>
      <c r="AD652" s="316" t="e">
        <f>AD653+#REF!</f>
        <v>#REF!</v>
      </c>
      <c r="AE652" s="316" t="e">
        <f>AE653+#REF!</f>
        <v>#REF!</v>
      </c>
      <c r="AF652" s="316" t="e">
        <f>AF653+#REF!</f>
        <v>#REF!</v>
      </c>
      <c r="AG652" s="316" t="e">
        <f>AG653+#REF!</f>
        <v>#REF!</v>
      </c>
      <c r="AH652" s="316" t="e">
        <f>AH653+#REF!</f>
        <v>#REF!</v>
      </c>
      <c r="AI652" s="316" t="e">
        <f>AI653+#REF!</f>
        <v>#REF!</v>
      </c>
      <c r="AJ652" s="316" t="e">
        <f>AJ653+#REF!</f>
        <v>#REF!</v>
      </c>
      <c r="AK652" s="316" t="e">
        <f>AK653+#REF!</f>
        <v>#REF!</v>
      </c>
      <c r="AL652" s="316" t="e">
        <f>AL653+#REF!</f>
        <v>#REF!</v>
      </c>
      <c r="AM652" s="316" t="e">
        <f>AM653+#REF!</f>
        <v>#REF!</v>
      </c>
      <c r="AN652" s="316" t="e">
        <f>AN653+#REF!</f>
        <v>#REF!</v>
      </c>
      <c r="AO652" s="316" t="e">
        <f>AO653+#REF!</f>
        <v>#REF!</v>
      </c>
      <c r="AP652" s="316" t="e">
        <f>AP653+#REF!</f>
        <v>#REF!</v>
      </c>
      <c r="AQ652" s="316" t="e">
        <f>AQ653+#REF!</f>
        <v>#REF!</v>
      </c>
      <c r="AR652" s="316" t="e">
        <f>AR653+#REF!</f>
        <v>#REF!</v>
      </c>
      <c r="AS652" s="316" t="e">
        <f>AS653+#REF!</f>
        <v>#REF!</v>
      </c>
      <c r="AT652" s="316" t="e">
        <f>AT653+#REF!</f>
        <v>#REF!</v>
      </c>
      <c r="AU652" s="348"/>
      <c r="AV652" s="308"/>
      <c r="AW652" s="348"/>
      <c r="AX652" s="348"/>
      <c r="AY652" s="348"/>
      <c r="AZ652" s="313"/>
      <c r="BA652" s="313"/>
      <c r="BB652" s="308"/>
      <c r="BC652" s="308"/>
    </row>
    <row r="653" spans="1:55" s="274" customFormat="1" ht="15.75" x14ac:dyDescent="0.25">
      <c r="A653" s="354" t="s">
        <v>668</v>
      </c>
      <c r="B653" s="347" t="s">
        <v>60</v>
      </c>
      <c r="C653" s="316"/>
      <c r="D653" s="316">
        <f>D654</f>
        <v>22000</v>
      </c>
      <c r="E653" s="316">
        <f>E654</f>
        <v>22000</v>
      </c>
      <c r="F653" s="347"/>
      <c r="G653" s="347"/>
      <c r="H653" s="316">
        <f>K653+N653</f>
        <v>22000</v>
      </c>
      <c r="I653" s="317">
        <f t="shared" si="538"/>
        <v>22000</v>
      </c>
      <c r="J653" s="303">
        <f t="shared" si="536"/>
        <v>0</v>
      </c>
      <c r="K653" s="316">
        <f>K654</f>
        <v>22000</v>
      </c>
      <c r="L653" s="316">
        <f t="shared" ref="L653:AT653" si="540">L654</f>
        <v>22000</v>
      </c>
      <c r="M653" s="316">
        <f t="shared" si="540"/>
        <v>0</v>
      </c>
      <c r="N653" s="316">
        <f t="shared" si="540"/>
        <v>0</v>
      </c>
      <c r="O653" s="316">
        <f t="shared" si="540"/>
        <v>0</v>
      </c>
      <c r="P653" s="316">
        <f t="shared" si="540"/>
        <v>0</v>
      </c>
      <c r="Q653" s="316">
        <f t="shared" si="540"/>
        <v>15400</v>
      </c>
      <c r="R653" s="316">
        <f t="shared" si="540"/>
        <v>15400</v>
      </c>
      <c r="S653" s="316">
        <f t="shared" si="540"/>
        <v>0</v>
      </c>
      <c r="T653" s="316">
        <f t="shared" si="540"/>
        <v>0</v>
      </c>
      <c r="U653" s="316">
        <f t="shared" si="540"/>
        <v>0</v>
      </c>
      <c r="V653" s="316">
        <f t="shared" si="540"/>
        <v>0</v>
      </c>
      <c r="W653" s="316">
        <f t="shared" si="540"/>
        <v>6600</v>
      </c>
      <c r="X653" s="316">
        <f t="shared" si="540"/>
        <v>6600</v>
      </c>
      <c r="Y653" s="316">
        <f t="shared" si="540"/>
        <v>0</v>
      </c>
      <c r="Z653" s="316">
        <f t="shared" si="540"/>
        <v>0</v>
      </c>
      <c r="AA653" s="316">
        <f t="shared" si="540"/>
        <v>0</v>
      </c>
      <c r="AB653" s="316">
        <f t="shared" si="540"/>
        <v>0</v>
      </c>
      <c r="AC653" s="316">
        <f t="shared" si="540"/>
        <v>0</v>
      </c>
      <c r="AD653" s="316">
        <f t="shared" si="540"/>
        <v>0</v>
      </c>
      <c r="AE653" s="316">
        <f t="shared" si="540"/>
        <v>0</v>
      </c>
      <c r="AF653" s="316">
        <f t="shared" si="540"/>
        <v>0</v>
      </c>
      <c r="AG653" s="316">
        <f t="shared" si="540"/>
        <v>0</v>
      </c>
      <c r="AH653" s="316">
        <f t="shared" si="540"/>
        <v>0</v>
      </c>
      <c r="AI653" s="316">
        <f t="shared" si="540"/>
        <v>0</v>
      </c>
      <c r="AJ653" s="316">
        <f t="shared" si="540"/>
        <v>0</v>
      </c>
      <c r="AK653" s="316">
        <f t="shared" si="540"/>
        <v>0</v>
      </c>
      <c r="AL653" s="316">
        <f t="shared" si="540"/>
        <v>0</v>
      </c>
      <c r="AM653" s="316">
        <f t="shared" si="540"/>
        <v>0</v>
      </c>
      <c r="AN653" s="316">
        <f t="shared" si="540"/>
        <v>0</v>
      </c>
      <c r="AO653" s="316">
        <f t="shared" si="540"/>
        <v>0</v>
      </c>
      <c r="AP653" s="316">
        <f t="shared" si="540"/>
        <v>0</v>
      </c>
      <c r="AQ653" s="316">
        <f t="shared" si="540"/>
        <v>0</v>
      </c>
      <c r="AR653" s="316">
        <f t="shared" si="540"/>
        <v>0</v>
      </c>
      <c r="AS653" s="316">
        <f t="shared" si="540"/>
        <v>0</v>
      </c>
      <c r="AT653" s="316">
        <f t="shared" si="540"/>
        <v>0</v>
      </c>
      <c r="AU653" s="348"/>
      <c r="AV653" s="308"/>
      <c r="AW653" s="348"/>
      <c r="AX653" s="348"/>
      <c r="AY653" s="348"/>
      <c r="AZ653" s="313"/>
      <c r="BA653" s="313"/>
      <c r="BB653" s="308"/>
      <c r="BC653" s="308"/>
    </row>
    <row r="654" spans="1:55" s="274" customFormat="1" ht="27" customHeight="1" x14ac:dyDescent="0.25">
      <c r="A654" s="354" t="s">
        <v>79</v>
      </c>
      <c r="B654" s="347" t="s">
        <v>669</v>
      </c>
      <c r="C654" s="316"/>
      <c r="D654" s="316">
        <f>D655+D659</f>
        <v>22000</v>
      </c>
      <c r="E654" s="316">
        <f>E655+E659</f>
        <v>22000</v>
      </c>
      <c r="F654" s="347"/>
      <c r="G654" s="347"/>
      <c r="H654" s="316">
        <f t="shared" si="526"/>
        <v>22000</v>
      </c>
      <c r="I654" s="317">
        <f t="shared" si="538"/>
        <v>22000</v>
      </c>
      <c r="J654" s="303">
        <f t="shared" si="536"/>
        <v>0</v>
      </c>
      <c r="K654" s="316">
        <f t="shared" ref="K654:AT654" si="541">K655+K659</f>
        <v>22000</v>
      </c>
      <c r="L654" s="316">
        <f t="shared" si="541"/>
        <v>22000</v>
      </c>
      <c r="M654" s="316">
        <f t="shared" si="541"/>
        <v>0</v>
      </c>
      <c r="N654" s="316">
        <f t="shared" si="541"/>
        <v>0</v>
      </c>
      <c r="O654" s="316">
        <f t="shared" si="541"/>
        <v>0</v>
      </c>
      <c r="P654" s="316">
        <f t="shared" si="541"/>
        <v>0</v>
      </c>
      <c r="Q654" s="316">
        <f t="shared" si="541"/>
        <v>15400</v>
      </c>
      <c r="R654" s="316">
        <f t="shared" si="541"/>
        <v>15400</v>
      </c>
      <c r="S654" s="316">
        <f t="shared" si="541"/>
        <v>0</v>
      </c>
      <c r="T654" s="316">
        <f t="shared" si="541"/>
        <v>0</v>
      </c>
      <c r="U654" s="316">
        <f t="shared" si="541"/>
        <v>0</v>
      </c>
      <c r="V654" s="316">
        <f t="shared" si="541"/>
        <v>0</v>
      </c>
      <c r="W654" s="316">
        <f t="shared" si="541"/>
        <v>6600</v>
      </c>
      <c r="X654" s="316">
        <f t="shared" si="541"/>
        <v>6600</v>
      </c>
      <c r="Y654" s="316">
        <f t="shared" si="541"/>
        <v>0</v>
      </c>
      <c r="Z654" s="316">
        <f t="shared" si="541"/>
        <v>0</v>
      </c>
      <c r="AA654" s="316">
        <f t="shared" si="541"/>
        <v>0</v>
      </c>
      <c r="AB654" s="316">
        <f t="shared" si="541"/>
        <v>0</v>
      </c>
      <c r="AC654" s="316">
        <f t="shared" si="541"/>
        <v>0</v>
      </c>
      <c r="AD654" s="316">
        <f t="shared" si="541"/>
        <v>0</v>
      </c>
      <c r="AE654" s="316">
        <f t="shared" si="541"/>
        <v>0</v>
      </c>
      <c r="AF654" s="316">
        <f t="shared" si="541"/>
        <v>0</v>
      </c>
      <c r="AG654" s="316">
        <f t="shared" si="541"/>
        <v>0</v>
      </c>
      <c r="AH654" s="316">
        <f t="shared" si="541"/>
        <v>0</v>
      </c>
      <c r="AI654" s="316">
        <f t="shared" si="541"/>
        <v>0</v>
      </c>
      <c r="AJ654" s="316">
        <f t="shared" si="541"/>
        <v>0</v>
      </c>
      <c r="AK654" s="316">
        <f t="shared" si="541"/>
        <v>0</v>
      </c>
      <c r="AL654" s="316">
        <f t="shared" si="541"/>
        <v>0</v>
      </c>
      <c r="AM654" s="316">
        <f t="shared" si="541"/>
        <v>0</v>
      </c>
      <c r="AN654" s="316">
        <f t="shared" si="541"/>
        <v>0</v>
      </c>
      <c r="AO654" s="316">
        <f t="shared" si="541"/>
        <v>0</v>
      </c>
      <c r="AP654" s="316">
        <f t="shared" si="541"/>
        <v>0</v>
      </c>
      <c r="AQ654" s="316">
        <f t="shared" si="541"/>
        <v>0</v>
      </c>
      <c r="AR654" s="316">
        <f t="shared" si="541"/>
        <v>0</v>
      </c>
      <c r="AS654" s="316">
        <f t="shared" si="541"/>
        <v>0</v>
      </c>
      <c r="AT654" s="316">
        <f t="shared" si="541"/>
        <v>0</v>
      </c>
      <c r="AU654" s="316">
        <f>SUM(AU657:AU660)</f>
        <v>0</v>
      </c>
      <c r="AV654" s="308"/>
      <c r="AW654" s="348"/>
      <c r="AX654" s="348"/>
      <c r="AY654" s="348"/>
      <c r="AZ654" s="313"/>
      <c r="BA654" s="313"/>
      <c r="BB654" s="308"/>
      <c r="BC654" s="308"/>
    </row>
    <row r="655" spans="1:55" s="274" customFormat="1" ht="32.25" customHeight="1" x14ac:dyDescent="0.25">
      <c r="A655" s="354" t="s">
        <v>826</v>
      </c>
      <c r="B655" s="347" t="s">
        <v>823</v>
      </c>
      <c r="C655" s="316"/>
      <c r="D655" s="316">
        <f>D656</f>
        <v>12000</v>
      </c>
      <c r="E655" s="316">
        <f t="shared" ref="E655" si="542">E656</f>
        <v>12000</v>
      </c>
      <c r="F655" s="347"/>
      <c r="G655" s="347"/>
      <c r="H655" s="316">
        <f t="shared" si="526"/>
        <v>12000</v>
      </c>
      <c r="I655" s="317">
        <f t="shared" si="538"/>
        <v>12000</v>
      </c>
      <c r="J655" s="303">
        <f t="shared" si="536"/>
        <v>0</v>
      </c>
      <c r="K655" s="316">
        <f t="shared" ref="K655:M655" si="543">K656</f>
        <v>12000</v>
      </c>
      <c r="L655" s="316">
        <f t="shared" si="543"/>
        <v>12000</v>
      </c>
      <c r="M655" s="316">
        <f t="shared" si="543"/>
        <v>0</v>
      </c>
      <c r="N655" s="316">
        <f>N656</f>
        <v>0</v>
      </c>
      <c r="O655" s="316">
        <f t="shared" ref="O655:AT655" si="544">O656</f>
        <v>0</v>
      </c>
      <c r="P655" s="316">
        <f t="shared" si="544"/>
        <v>0</v>
      </c>
      <c r="Q655" s="316">
        <f>Q656</f>
        <v>8400</v>
      </c>
      <c r="R655" s="316">
        <f t="shared" ref="R655:AN655" si="545">R656</f>
        <v>8400</v>
      </c>
      <c r="S655" s="316">
        <f t="shared" si="545"/>
        <v>0</v>
      </c>
      <c r="T655" s="316">
        <f t="shared" si="545"/>
        <v>0</v>
      </c>
      <c r="U655" s="316">
        <f t="shared" si="545"/>
        <v>0</v>
      </c>
      <c r="V655" s="316">
        <f t="shared" si="545"/>
        <v>0</v>
      </c>
      <c r="W655" s="316">
        <f t="shared" si="545"/>
        <v>3600</v>
      </c>
      <c r="X655" s="316">
        <f t="shared" si="545"/>
        <v>3600</v>
      </c>
      <c r="Y655" s="316">
        <f t="shared" si="545"/>
        <v>0</v>
      </c>
      <c r="Z655" s="316">
        <f t="shared" si="545"/>
        <v>0</v>
      </c>
      <c r="AA655" s="316">
        <f t="shared" si="545"/>
        <v>0</v>
      </c>
      <c r="AB655" s="316">
        <f t="shared" si="545"/>
        <v>0</v>
      </c>
      <c r="AC655" s="316">
        <f t="shared" si="545"/>
        <v>0</v>
      </c>
      <c r="AD655" s="316">
        <f t="shared" si="545"/>
        <v>0</v>
      </c>
      <c r="AE655" s="316">
        <f t="shared" si="545"/>
        <v>0</v>
      </c>
      <c r="AF655" s="316">
        <f t="shared" si="545"/>
        <v>0</v>
      </c>
      <c r="AG655" s="316">
        <f t="shared" si="545"/>
        <v>0</v>
      </c>
      <c r="AH655" s="316">
        <f t="shared" si="545"/>
        <v>0</v>
      </c>
      <c r="AI655" s="316">
        <f t="shared" si="545"/>
        <v>0</v>
      </c>
      <c r="AJ655" s="316">
        <f t="shared" si="545"/>
        <v>0</v>
      </c>
      <c r="AK655" s="316">
        <f t="shared" si="545"/>
        <v>0</v>
      </c>
      <c r="AL655" s="316">
        <f t="shared" si="545"/>
        <v>0</v>
      </c>
      <c r="AM655" s="316">
        <f t="shared" si="545"/>
        <v>0</v>
      </c>
      <c r="AN655" s="316">
        <f t="shared" si="545"/>
        <v>0</v>
      </c>
      <c r="AO655" s="316">
        <f t="shared" si="544"/>
        <v>0</v>
      </c>
      <c r="AP655" s="316">
        <f t="shared" si="544"/>
        <v>0</v>
      </c>
      <c r="AQ655" s="316">
        <f t="shared" si="544"/>
        <v>0</v>
      </c>
      <c r="AR655" s="316">
        <f t="shared" si="544"/>
        <v>0</v>
      </c>
      <c r="AS655" s="316">
        <f t="shared" si="544"/>
        <v>0</v>
      </c>
      <c r="AT655" s="316">
        <f t="shared" si="544"/>
        <v>0</v>
      </c>
      <c r="AU655" s="316"/>
      <c r="AV655" s="308"/>
      <c r="AW655" s="348"/>
      <c r="AX655" s="348"/>
      <c r="AY655" s="348"/>
      <c r="AZ655" s="313"/>
      <c r="BA655" s="313"/>
      <c r="BB655" s="308"/>
      <c r="BC655" s="308"/>
    </row>
    <row r="656" spans="1:55" s="274" customFormat="1" ht="32.25" customHeight="1" x14ac:dyDescent="0.25">
      <c r="A656" s="354" t="s">
        <v>151</v>
      </c>
      <c r="B656" s="347" t="s">
        <v>849</v>
      </c>
      <c r="C656" s="316"/>
      <c r="D656" s="316">
        <f t="shared" ref="D656:E656" si="546">SUM(D657:D658)</f>
        <v>12000</v>
      </c>
      <c r="E656" s="316">
        <f t="shared" si="546"/>
        <v>12000</v>
      </c>
      <c r="F656" s="347"/>
      <c r="G656" s="347"/>
      <c r="H656" s="316">
        <f t="shared" si="526"/>
        <v>12000</v>
      </c>
      <c r="I656" s="317">
        <f t="shared" si="538"/>
        <v>12000</v>
      </c>
      <c r="J656" s="303">
        <f t="shared" si="536"/>
        <v>0</v>
      </c>
      <c r="K656" s="316">
        <f t="shared" ref="K656:M656" si="547">SUM(K657:K658)</f>
        <v>12000</v>
      </c>
      <c r="L656" s="316">
        <f t="shared" si="547"/>
        <v>12000</v>
      </c>
      <c r="M656" s="316">
        <f t="shared" si="547"/>
        <v>0</v>
      </c>
      <c r="N656" s="316">
        <f>SUM(N657:N658)</f>
        <v>0</v>
      </c>
      <c r="O656" s="316">
        <f t="shared" ref="O656:AT656" si="548">SUM(O657:O658)</f>
        <v>0</v>
      </c>
      <c r="P656" s="316">
        <f t="shared" si="548"/>
        <v>0</v>
      </c>
      <c r="Q656" s="316">
        <f>SUM(Q657:Q658)</f>
        <v>8400</v>
      </c>
      <c r="R656" s="316">
        <f t="shared" si="548"/>
        <v>8400</v>
      </c>
      <c r="S656" s="316">
        <f t="shared" si="548"/>
        <v>0</v>
      </c>
      <c r="T656" s="316">
        <f t="shared" si="548"/>
        <v>0</v>
      </c>
      <c r="U656" s="316">
        <f t="shared" si="548"/>
        <v>0</v>
      </c>
      <c r="V656" s="316">
        <f t="shared" si="548"/>
        <v>0</v>
      </c>
      <c r="W656" s="316">
        <f t="shared" si="548"/>
        <v>3600</v>
      </c>
      <c r="X656" s="316">
        <f t="shared" si="548"/>
        <v>3600</v>
      </c>
      <c r="Y656" s="316">
        <f t="shared" si="548"/>
        <v>0</v>
      </c>
      <c r="Z656" s="316">
        <f t="shared" si="548"/>
        <v>0</v>
      </c>
      <c r="AA656" s="316">
        <f t="shared" si="548"/>
        <v>0</v>
      </c>
      <c r="AB656" s="316">
        <f t="shared" si="548"/>
        <v>0</v>
      </c>
      <c r="AC656" s="316">
        <f t="shared" si="548"/>
        <v>0</v>
      </c>
      <c r="AD656" s="316">
        <f t="shared" si="548"/>
        <v>0</v>
      </c>
      <c r="AE656" s="316">
        <f t="shared" si="548"/>
        <v>0</v>
      </c>
      <c r="AF656" s="316">
        <f t="shared" si="548"/>
        <v>0</v>
      </c>
      <c r="AG656" s="316">
        <f t="shared" si="548"/>
        <v>0</v>
      </c>
      <c r="AH656" s="316">
        <f t="shared" si="548"/>
        <v>0</v>
      </c>
      <c r="AI656" s="316">
        <f t="shared" si="548"/>
        <v>0</v>
      </c>
      <c r="AJ656" s="316">
        <f t="shared" si="548"/>
        <v>0</v>
      </c>
      <c r="AK656" s="316">
        <f t="shared" si="548"/>
        <v>0</v>
      </c>
      <c r="AL656" s="316">
        <f t="shared" si="548"/>
        <v>0</v>
      </c>
      <c r="AM656" s="316">
        <f t="shared" si="548"/>
        <v>0</v>
      </c>
      <c r="AN656" s="316">
        <f t="shared" si="548"/>
        <v>0</v>
      </c>
      <c r="AO656" s="316">
        <f t="shared" si="548"/>
        <v>0</v>
      </c>
      <c r="AP656" s="316">
        <f t="shared" si="548"/>
        <v>0</v>
      </c>
      <c r="AQ656" s="316">
        <f t="shared" si="548"/>
        <v>0</v>
      </c>
      <c r="AR656" s="316">
        <f t="shared" si="548"/>
        <v>0</v>
      </c>
      <c r="AS656" s="316">
        <f t="shared" si="548"/>
        <v>0</v>
      </c>
      <c r="AT656" s="316">
        <f t="shared" si="548"/>
        <v>0</v>
      </c>
      <c r="AU656" s="316"/>
      <c r="AV656" s="308"/>
      <c r="AW656" s="348"/>
      <c r="AX656" s="348"/>
      <c r="AY656" s="348"/>
      <c r="AZ656" s="313"/>
      <c r="BA656" s="313"/>
      <c r="BB656" s="308"/>
      <c r="BC656" s="308"/>
    </row>
    <row r="657" spans="1:55" s="436" customFormat="1" ht="73.5" customHeight="1" x14ac:dyDescent="0.25">
      <c r="A657" s="318" t="s">
        <v>39</v>
      </c>
      <c r="B657" s="388" t="s">
        <v>805</v>
      </c>
      <c r="C657" s="341" t="s">
        <v>924</v>
      </c>
      <c r="D657" s="301">
        <v>9000</v>
      </c>
      <c r="E657" s="301">
        <v>9000</v>
      </c>
      <c r="F657" s="341"/>
      <c r="G657" s="341"/>
      <c r="H657" s="301">
        <f t="shared" si="526"/>
        <v>9000</v>
      </c>
      <c r="I657" s="302">
        <f t="shared" si="538"/>
        <v>9000</v>
      </c>
      <c r="J657" s="303">
        <f t="shared" si="536"/>
        <v>0</v>
      </c>
      <c r="K657" s="346">
        <f>L657+M657</f>
        <v>9000</v>
      </c>
      <c r="L657" s="301">
        <v>9000</v>
      </c>
      <c r="M657" s="341"/>
      <c r="N657" s="301"/>
      <c r="O657" s="301"/>
      <c r="P657" s="301"/>
      <c r="Q657" s="301">
        <f>70%*I657</f>
        <v>6300</v>
      </c>
      <c r="R657" s="301">
        <f>Q657</f>
        <v>6300</v>
      </c>
      <c r="S657" s="301"/>
      <c r="T657" s="301"/>
      <c r="U657" s="301"/>
      <c r="V657" s="301"/>
      <c r="W657" s="301">
        <f>I657-Q657</f>
        <v>2700</v>
      </c>
      <c r="X657" s="301">
        <f>W657</f>
        <v>2700</v>
      </c>
      <c r="Y657" s="301"/>
      <c r="Z657" s="301"/>
      <c r="AA657" s="301"/>
      <c r="AB657" s="301"/>
      <c r="AC657" s="305">
        <f>I657-Q657-W657</f>
        <v>0</v>
      </c>
      <c r="AD657" s="305"/>
      <c r="AE657" s="305"/>
      <c r="AF657" s="301"/>
      <c r="AG657" s="301"/>
      <c r="AH657" s="301"/>
      <c r="AI657" s="306">
        <f>I657-Q657-W657-AC657</f>
        <v>0</v>
      </c>
      <c r="AJ657" s="306"/>
      <c r="AK657" s="306"/>
      <c r="AL657" s="301"/>
      <c r="AM657" s="301"/>
      <c r="AN657" s="301"/>
      <c r="AO657" s="301"/>
      <c r="AP657" s="301"/>
      <c r="AQ657" s="301"/>
      <c r="AR657" s="301">
        <f t="shared" ref="AR657:AR658" si="549">+IF(AO657&gt;0,1,0)</f>
        <v>0</v>
      </c>
      <c r="AS657" s="301"/>
      <c r="AT657" s="301"/>
      <c r="AU657" s="301"/>
      <c r="AV657" s="308"/>
      <c r="AW657" s="427"/>
      <c r="AX657" s="341"/>
      <c r="AY657" s="348"/>
      <c r="AZ657" s="313"/>
      <c r="BA657" s="313"/>
      <c r="BB657" s="336"/>
      <c r="BC657" s="336"/>
    </row>
    <row r="658" spans="1:55" s="436" customFormat="1" ht="65.25" customHeight="1" x14ac:dyDescent="0.25">
      <c r="A658" s="318" t="s">
        <v>40</v>
      </c>
      <c r="B658" s="388" t="s">
        <v>806</v>
      </c>
      <c r="C658" s="390" t="s">
        <v>925</v>
      </c>
      <c r="D658" s="387">
        <v>3000</v>
      </c>
      <c r="E658" s="387">
        <v>3000</v>
      </c>
      <c r="F658" s="390"/>
      <c r="G658" s="390"/>
      <c r="H658" s="301">
        <f t="shared" si="526"/>
        <v>3000</v>
      </c>
      <c r="I658" s="302">
        <f t="shared" si="538"/>
        <v>3000</v>
      </c>
      <c r="J658" s="303">
        <f t="shared" si="536"/>
        <v>0</v>
      </c>
      <c r="K658" s="346">
        <f>L658+M658</f>
        <v>3000</v>
      </c>
      <c r="L658" s="301">
        <v>3000</v>
      </c>
      <c r="M658" s="390"/>
      <c r="N658" s="301"/>
      <c r="O658" s="301"/>
      <c r="P658" s="301"/>
      <c r="Q658" s="301">
        <f>70%*I658</f>
        <v>2100</v>
      </c>
      <c r="R658" s="301">
        <f>Q658</f>
        <v>2100</v>
      </c>
      <c r="S658" s="301"/>
      <c r="T658" s="301"/>
      <c r="U658" s="301"/>
      <c r="V658" s="301"/>
      <c r="W658" s="301">
        <f>I658-Q658</f>
        <v>900</v>
      </c>
      <c r="X658" s="301">
        <f>W658</f>
        <v>900</v>
      </c>
      <c r="Y658" s="301"/>
      <c r="Z658" s="301"/>
      <c r="AA658" s="301"/>
      <c r="AB658" s="301"/>
      <c r="AC658" s="305">
        <f>I658-Q658-W658</f>
        <v>0</v>
      </c>
      <c r="AD658" s="305"/>
      <c r="AE658" s="305"/>
      <c r="AF658" s="301"/>
      <c r="AG658" s="301"/>
      <c r="AH658" s="301"/>
      <c r="AI658" s="306">
        <f>I658-Q658-W658-AC658</f>
        <v>0</v>
      </c>
      <c r="AJ658" s="306"/>
      <c r="AK658" s="306"/>
      <c r="AL658" s="301"/>
      <c r="AM658" s="301"/>
      <c r="AN658" s="301"/>
      <c r="AO658" s="301"/>
      <c r="AP658" s="301"/>
      <c r="AQ658" s="301"/>
      <c r="AR658" s="301">
        <f t="shared" si="549"/>
        <v>0</v>
      </c>
      <c r="AS658" s="301"/>
      <c r="AT658" s="301"/>
      <c r="AU658" s="301"/>
      <c r="AV658" s="308"/>
      <c r="AW658" s="427"/>
      <c r="AX658" s="341"/>
      <c r="AY658" s="348"/>
      <c r="AZ658" s="313"/>
      <c r="BA658" s="313"/>
      <c r="BB658" s="336"/>
      <c r="BC658" s="336"/>
    </row>
    <row r="659" spans="1:55" s="277" customFormat="1" ht="43.5" customHeight="1" x14ac:dyDescent="0.25">
      <c r="A659" s="354" t="s">
        <v>846</v>
      </c>
      <c r="B659" s="379" t="s">
        <v>821</v>
      </c>
      <c r="C659" s="378"/>
      <c r="D659" s="316">
        <f>SUM(D660:D660)</f>
        <v>10000</v>
      </c>
      <c r="E659" s="316">
        <f>SUM(E660:E660)</f>
        <v>10000</v>
      </c>
      <c r="F659" s="378"/>
      <c r="G659" s="378"/>
      <c r="H659" s="316">
        <f t="shared" si="526"/>
        <v>10000</v>
      </c>
      <c r="I659" s="317">
        <f>L659+O659</f>
        <v>10000</v>
      </c>
      <c r="J659" s="303">
        <f t="shared" si="536"/>
        <v>0</v>
      </c>
      <c r="K659" s="316">
        <f t="shared" ref="K659:AT659" si="550">SUM(K660:K660)</f>
        <v>10000</v>
      </c>
      <c r="L659" s="316">
        <f t="shared" si="550"/>
        <v>10000</v>
      </c>
      <c r="M659" s="316">
        <f t="shared" si="550"/>
        <v>0</v>
      </c>
      <c r="N659" s="316">
        <f t="shared" si="550"/>
        <v>0</v>
      </c>
      <c r="O659" s="316">
        <f t="shared" si="550"/>
        <v>0</v>
      </c>
      <c r="P659" s="316">
        <f t="shared" si="550"/>
        <v>0</v>
      </c>
      <c r="Q659" s="316">
        <f t="shared" si="550"/>
        <v>7000</v>
      </c>
      <c r="R659" s="316">
        <f t="shared" si="550"/>
        <v>7000</v>
      </c>
      <c r="S659" s="316">
        <f t="shared" si="550"/>
        <v>0</v>
      </c>
      <c r="T659" s="316">
        <f t="shared" si="550"/>
        <v>0</v>
      </c>
      <c r="U659" s="316">
        <f t="shared" si="550"/>
        <v>0</v>
      </c>
      <c r="V659" s="316">
        <f t="shared" si="550"/>
        <v>0</v>
      </c>
      <c r="W659" s="316">
        <f t="shared" si="550"/>
        <v>3000</v>
      </c>
      <c r="X659" s="316">
        <f t="shared" si="550"/>
        <v>3000</v>
      </c>
      <c r="Y659" s="316">
        <f t="shared" si="550"/>
        <v>0</v>
      </c>
      <c r="Z659" s="316">
        <f t="shared" si="550"/>
        <v>0</v>
      </c>
      <c r="AA659" s="316">
        <f t="shared" si="550"/>
        <v>0</v>
      </c>
      <c r="AB659" s="316">
        <f t="shared" si="550"/>
        <v>0</v>
      </c>
      <c r="AC659" s="316">
        <f t="shared" si="550"/>
        <v>0</v>
      </c>
      <c r="AD659" s="316">
        <f t="shared" si="550"/>
        <v>0</v>
      </c>
      <c r="AE659" s="316">
        <f t="shared" si="550"/>
        <v>0</v>
      </c>
      <c r="AF659" s="316">
        <f t="shared" si="550"/>
        <v>0</v>
      </c>
      <c r="AG659" s="316">
        <f t="shared" si="550"/>
        <v>0</v>
      </c>
      <c r="AH659" s="316">
        <f t="shared" si="550"/>
        <v>0</v>
      </c>
      <c r="AI659" s="316">
        <f t="shared" si="550"/>
        <v>0</v>
      </c>
      <c r="AJ659" s="316">
        <f t="shared" si="550"/>
        <v>0</v>
      </c>
      <c r="AK659" s="316">
        <f t="shared" si="550"/>
        <v>0</v>
      </c>
      <c r="AL659" s="316">
        <f t="shared" si="550"/>
        <v>0</v>
      </c>
      <c r="AM659" s="316">
        <f t="shared" si="550"/>
        <v>0</v>
      </c>
      <c r="AN659" s="316">
        <f t="shared" si="550"/>
        <v>0</v>
      </c>
      <c r="AO659" s="316">
        <f t="shared" si="550"/>
        <v>0</v>
      </c>
      <c r="AP659" s="316">
        <f t="shared" si="550"/>
        <v>0</v>
      </c>
      <c r="AQ659" s="316">
        <f t="shared" si="550"/>
        <v>0</v>
      </c>
      <c r="AR659" s="316">
        <f t="shared" si="550"/>
        <v>0</v>
      </c>
      <c r="AS659" s="316">
        <f t="shared" si="550"/>
        <v>0</v>
      </c>
      <c r="AT659" s="316">
        <f t="shared" si="550"/>
        <v>0</v>
      </c>
      <c r="AU659" s="316"/>
      <c r="AV659" s="308"/>
      <c r="AW659" s="427"/>
      <c r="AX659" s="348"/>
      <c r="AY659" s="348"/>
      <c r="AZ659" s="313"/>
      <c r="BA659" s="313"/>
      <c r="BB659" s="313"/>
      <c r="BC659" s="313"/>
    </row>
    <row r="660" spans="1:55" s="310" customFormat="1" ht="79.5" customHeight="1" x14ac:dyDescent="0.25">
      <c r="A660" s="354" t="s">
        <v>38</v>
      </c>
      <c r="B660" s="352" t="s">
        <v>804</v>
      </c>
      <c r="C660" s="341" t="s">
        <v>926</v>
      </c>
      <c r="D660" s="301">
        <v>10000</v>
      </c>
      <c r="E660" s="301">
        <v>10000</v>
      </c>
      <c r="F660" s="341"/>
      <c r="G660" s="341"/>
      <c r="H660" s="301">
        <f t="shared" si="526"/>
        <v>10000</v>
      </c>
      <c r="I660" s="302">
        <f t="shared" si="538"/>
        <v>10000</v>
      </c>
      <c r="J660" s="303">
        <f t="shared" si="536"/>
        <v>0</v>
      </c>
      <c r="K660" s="346">
        <f>L660+M660</f>
        <v>10000</v>
      </c>
      <c r="L660" s="301">
        <v>10000</v>
      </c>
      <c r="M660" s="341"/>
      <c r="N660" s="301"/>
      <c r="O660" s="301"/>
      <c r="P660" s="316"/>
      <c r="Q660" s="301">
        <f>70%*I660</f>
        <v>7000</v>
      </c>
      <c r="R660" s="301">
        <f>Q660</f>
        <v>7000</v>
      </c>
      <c r="S660" s="301"/>
      <c r="T660" s="316"/>
      <c r="U660" s="316"/>
      <c r="V660" s="316"/>
      <c r="W660" s="301">
        <f>I660-Q660</f>
        <v>3000</v>
      </c>
      <c r="X660" s="301">
        <f>W660</f>
        <v>3000</v>
      </c>
      <c r="Y660" s="301"/>
      <c r="Z660" s="316"/>
      <c r="AA660" s="316"/>
      <c r="AB660" s="316"/>
      <c r="AC660" s="303"/>
      <c r="AD660" s="303"/>
      <c r="AE660" s="303"/>
      <c r="AF660" s="316"/>
      <c r="AG660" s="316"/>
      <c r="AH660" s="316"/>
      <c r="AI660" s="404"/>
      <c r="AJ660" s="404"/>
      <c r="AK660" s="404"/>
      <c r="AL660" s="316"/>
      <c r="AM660" s="316"/>
      <c r="AN660" s="316"/>
      <c r="AO660" s="316"/>
      <c r="AP660" s="316"/>
      <c r="AQ660" s="316"/>
      <c r="AR660" s="316"/>
      <c r="AS660" s="316"/>
      <c r="AT660" s="316"/>
      <c r="AU660" s="316"/>
      <c r="AV660" s="308"/>
      <c r="AW660" s="427"/>
      <c r="AX660" s="348"/>
      <c r="AY660" s="348"/>
      <c r="AZ660" s="313"/>
      <c r="BA660" s="313"/>
      <c r="BB660" s="313"/>
      <c r="BC660" s="313"/>
    </row>
    <row r="661" spans="1:55" s="274" customFormat="1" ht="31.5" customHeight="1" x14ac:dyDescent="0.25">
      <c r="A661" s="354" t="s">
        <v>94</v>
      </c>
      <c r="B661" s="347" t="s">
        <v>56</v>
      </c>
      <c r="C661" s="316"/>
      <c r="D661" s="316">
        <f>D662+D663</f>
        <v>39500</v>
      </c>
      <c r="E661" s="316">
        <f t="shared" ref="E661" si="551">E662+E663</f>
        <v>39500</v>
      </c>
      <c r="F661" s="347"/>
      <c r="G661" s="347"/>
      <c r="H661" s="316">
        <f t="shared" ref="H661:H673" si="552">K661+N661</f>
        <v>39500</v>
      </c>
      <c r="I661" s="317">
        <f t="shared" si="538"/>
        <v>39500</v>
      </c>
      <c r="J661" s="303">
        <f t="shared" si="536"/>
        <v>0</v>
      </c>
      <c r="K661" s="316">
        <f>K662+K663</f>
        <v>39500</v>
      </c>
      <c r="L661" s="316">
        <f t="shared" ref="L661:M661" si="553">L662+L663</f>
        <v>39500</v>
      </c>
      <c r="M661" s="316">
        <f t="shared" si="553"/>
        <v>0</v>
      </c>
      <c r="N661" s="316">
        <f>N662+N663</f>
        <v>0</v>
      </c>
      <c r="O661" s="316">
        <f t="shared" ref="O661:AU661" si="554">O662+O663</f>
        <v>0</v>
      </c>
      <c r="P661" s="316">
        <f t="shared" si="554"/>
        <v>0</v>
      </c>
      <c r="Q661" s="316">
        <f t="shared" si="554"/>
        <v>15000</v>
      </c>
      <c r="R661" s="316">
        <f t="shared" si="554"/>
        <v>15000</v>
      </c>
      <c r="S661" s="316">
        <f t="shared" si="554"/>
        <v>0</v>
      </c>
      <c r="T661" s="316">
        <f t="shared" si="554"/>
        <v>0</v>
      </c>
      <c r="U661" s="316">
        <f t="shared" si="554"/>
        <v>0</v>
      </c>
      <c r="V661" s="316">
        <f t="shared" si="554"/>
        <v>0</v>
      </c>
      <c r="W661" s="316">
        <f t="shared" si="554"/>
        <v>15000</v>
      </c>
      <c r="X661" s="316">
        <f t="shared" si="554"/>
        <v>15000</v>
      </c>
      <c r="Y661" s="316">
        <f t="shared" si="554"/>
        <v>0</v>
      </c>
      <c r="Z661" s="316">
        <f t="shared" si="554"/>
        <v>0</v>
      </c>
      <c r="AA661" s="316">
        <f t="shared" si="554"/>
        <v>0</v>
      </c>
      <c r="AB661" s="316">
        <f t="shared" si="554"/>
        <v>0</v>
      </c>
      <c r="AC661" s="316">
        <f t="shared" si="554"/>
        <v>9500</v>
      </c>
      <c r="AD661" s="316">
        <f t="shared" si="554"/>
        <v>9500</v>
      </c>
      <c r="AE661" s="316">
        <f t="shared" si="554"/>
        <v>0</v>
      </c>
      <c r="AF661" s="316">
        <f t="shared" si="554"/>
        <v>0</v>
      </c>
      <c r="AG661" s="316">
        <f t="shared" si="554"/>
        <v>0</v>
      </c>
      <c r="AH661" s="316">
        <f t="shared" si="554"/>
        <v>0</v>
      </c>
      <c r="AI661" s="316">
        <f t="shared" si="554"/>
        <v>0</v>
      </c>
      <c r="AJ661" s="316">
        <f t="shared" si="554"/>
        <v>0</v>
      </c>
      <c r="AK661" s="316">
        <f t="shared" si="554"/>
        <v>0</v>
      </c>
      <c r="AL661" s="316">
        <f t="shared" si="554"/>
        <v>0</v>
      </c>
      <c r="AM661" s="316">
        <f t="shared" si="554"/>
        <v>0</v>
      </c>
      <c r="AN661" s="316">
        <f t="shared" si="554"/>
        <v>0</v>
      </c>
      <c r="AO661" s="316">
        <f t="shared" si="554"/>
        <v>0</v>
      </c>
      <c r="AP661" s="316">
        <f t="shared" si="554"/>
        <v>0</v>
      </c>
      <c r="AQ661" s="316">
        <f t="shared" si="554"/>
        <v>0</v>
      </c>
      <c r="AR661" s="316">
        <f t="shared" si="554"/>
        <v>0</v>
      </c>
      <c r="AS661" s="316">
        <f t="shared" si="554"/>
        <v>0</v>
      </c>
      <c r="AT661" s="316">
        <f t="shared" si="554"/>
        <v>0</v>
      </c>
      <c r="AU661" s="316">
        <f t="shared" si="554"/>
        <v>0</v>
      </c>
      <c r="AV661" s="308"/>
      <c r="AW661" s="341"/>
      <c r="AX661" s="341"/>
      <c r="AY661" s="348"/>
      <c r="AZ661" s="313"/>
      <c r="BA661" s="313"/>
      <c r="BB661" s="308"/>
      <c r="BC661" s="308"/>
    </row>
    <row r="662" spans="1:55" s="274" customFormat="1" ht="31.5" customHeight="1" x14ac:dyDescent="0.25">
      <c r="A662" s="354" t="s">
        <v>79</v>
      </c>
      <c r="B662" s="347" t="s">
        <v>851</v>
      </c>
      <c r="C662" s="316"/>
      <c r="D662" s="316">
        <v>0</v>
      </c>
      <c r="E662" s="316">
        <v>0</v>
      </c>
      <c r="F662" s="347"/>
      <c r="G662" s="347"/>
      <c r="H662" s="301">
        <f t="shared" si="552"/>
        <v>0</v>
      </c>
      <c r="I662" s="302">
        <f t="shared" si="538"/>
        <v>0</v>
      </c>
      <c r="J662" s="303">
        <f t="shared" si="536"/>
        <v>0</v>
      </c>
      <c r="K662" s="347"/>
      <c r="L662" s="347"/>
      <c r="M662" s="347"/>
      <c r="N662" s="316"/>
      <c r="O662" s="316"/>
      <c r="P662" s="316"/>
      <c r="Q662" s="316"/>
      <c r="R662" s="316"/>
      <c r="S662" s="316"/>
      <c r="T662" s="316"/>
      <c r="U662" s="316"/>
      <c r="V662" s="316"/>
      <c r="W662" s="316"/>
      <c r="X662" s="316"/>
      <c r="Y662" s="316"/>
      <c r="Z662" s="316"/>
      <c r="AA662" s="316"/>
      <c r="AB662" s="316"/>
      <c r="AC662" s="316"/>
      <c r="AD662" s="316"/>
      <c r="AE662" s="316"/>
      <c r="AF662" s="316"/>
      <c r="AG662" s="316"/>
      <c r="AH662" s="316"/>
      <c r="AI662" s="316"/>
      <c r="AJ662" s="316"/>
      <c r="AK662" s="316"/>
      <c r="AL662" s="316"/>
      <c r="AM662" s="316"/>
      <c r="AN662" s="316"/>
      <c r="AO662" s="316"/>
      <c r="AP662" s="316"/>
      <c r="AQ662" s="316"/>
      <c r="AR662" s="316"/>
      <c r="AS662" s="316"/>
      <c r="AT662" s="316"/>
      <c r="AU662" s="348"/>
      <c r="AV662" s="308"/>
      <c r="AW662" s="341"/>
      <c r="AX662" s="341"/>
      <c r="AY662" s="348"/>
      <c r="AZ662" s="313"/>
      <c r="BA662" s="313"/>
      <c r="BB662" s="308"/>
      <c r="BC662" s="308"/>
    </row>
    <row r="663" spans="1:55" s="274" customFormat="1" ht="31.5" customHeight="1" x14ac:dyDescent="0.25">
      <c r="A663" s="354" t="s">
        <v>93</v>
      </c>
      <c r="B663" s="347" t="s">
        <v>821</v>
      </c>
      <c r="C663" s="316"/>
      <c r="D663" s="316">
        <f t="shared" ref="D663:E663" si="555">D664</f>
        <v>39500</v>
      </c>
      <c r="E663" s="316">
        <f t="shared" si="555"/>
        <v>39500</v>
      </c>
      <c r="F663" s="347"/>
      <c r="G663" s="347"/>
      <c r="H663" s="316">
        <f t="shared" si="552"/>
        <v>39500</v>
      </c>
      <c r="I663" s="317">
        <f t="shared" si="538"/>
        <v>39500</v>
      </c>
      <c r="J663" s="303">
        <f t="shared" si="536"/>
        <v>0</v>
      </c>
      <c r="K663" s="316">
        <f t="shared" ref="K663:M663" si="556">K664</f>
        <v>39500</v>
      </c>
      <c r="L663" s="316">
        <f t="shared" si="556"/>
        <v>39500</v>
      </c>
      <c r="M663" s="316">
        <f t="shared" si="556"/>
        <v>0</v>
      </c>
      <c r="N663" s="316">
        <f>N664</f>
        <v>0</v>
      </c>
      <c r="O663" s="316">
        <f t="shared" ref="O663:AU663" si="557">O664</f>
        <v>0</v>
      </c>
      <c r="P663" s="316">
        <f t="shared" si="557"/>
        <v>0</v>
      </c>
      <c r="Q663" s="316">
        <f t="shared" si="557"/>
        <v>15000</v>
      </c>
      <c r="R663" s="316">
        <f t="shared" si="557"/>
        <v>15000</v>
      </c>
      <c r="S663" s="316">
        <f t="shared" si="557"/>
        <v>0</v>
      </c>
      <c r="T663" s="316">
        <f t="shared" si="557"/>
        <v>0</v>
      </c>
      <c r="U663" s="316">
        <f t="shared" si="557"/>
        <v>0</v>
      </c>
      <c r="V663" s="316">
        <f t="shared" si="557"/>
        <v>0</v>
      </c>
      <c r="W663" s="316">
        <f t="shared" si="557"/>
        <v>15000</v>
      </c>
      <c r="X663" s="316">
        <f t="shared" si="557"/>
        <v>15000</v>
      </c>
      <c r="Y663" s="316">
        <f t="shared" si="557"/>
        <v>0</v>
      </c>
      <c r="Z663" s="316">
        <f t="shared" si="557"/>
        <v>0</v>
      </c>
      <c r="AA663" s="316">
        <f t="shared" si="557"/>
        <v>0</v>
      </c>
      <c r="AB663" s="316">
        <f t="shared" si="557"/>
        <v>0</v>
      </c>
      <c r="AC663" s="316">
        <f t="shared" si="557"/>
        <v>9500</v>
      </c>
      <c r="AD663" s="316">
        <f t="shared" si="557"/>
        <v>9500</v>
      </c>
      <c r="AE663" s="316">
        <f t="shared" si="557"/>
        <v>0</v>
      </c>
      <c r="AF663" s="316">
        <f t="shared" si="557"/>
        <v>0</v>
      </c>
      <c r="AG663" s="316">
        <f t="shared" si="557"/>
        <v>0</v>
      </c>
      <c r="AH663" s="316">
        <f t="shared" si="557"/>
        <v>0</v>
      </c>
      <c r="AI663" s="316">
        <f t="shared" si="557"/>
        <v>0</v>
      </c>
      <c r="AJ663" s="316">
        <f t="shared" si="557"/>
        <v>0</v>
      </c>
      <c r="AK663" s="316">
        <f t="shared" si="557"/>
        <v>0</v>
      </c>
      <c r="AL663" s="316">
        <f t="shared" si="557"/>
        <v>0</v>
      </c>
      <c r="AM663" s="316">
        <f t="shared" si="557"/>
        <v>0</v>
      </c>
      <c r="AN663" s="316">
        <f t="shared" si="557"/>
        <v>0</v>
      </c>
      <c r="AO663" s="316">
        <f t="shared" si="557"/>
        <v>0</v>
      </c>
      <c r="AP663" s="316">
        <f t="shared" si="557"/>
        <v>0</v>
      </c>
      <c r="AQ663" s="316">
        <f t="shared" si="557"/>
        <v>0</v>
      </c>
      <c r="AR663" s="316">
        <f t="shared" si="557"/>
        <v>0</v>
      </c>
      <c r="AS663" s="316">
        <f t="shared" si="557"/>
        <v>0</v>
      </c>
      <c r="AT663" s="316">
        <f t="shared" si="557"/>
        <v>0</v>
      </c>
      <c r="AU663" s="316">
        <f t="shared" si="557"/>
        <v>0</v>
      </c>
      <c r="AV663" s="308"/>
      <c r="AW663" s="341"/>
      <c r="AX663" s="341"/>
      <c r="AY663" s="348"/>
      <c r="AZ663" s="313"/>
      <c r="BA663" s="313"/>
      <c r="BB663" s="308"/>
      <c r="BC663" s="308"/>
    </row>
    <row r="664" spans="1:55" s="290" customFormat="1" ht="42.75" customHeight="1" x14ac:dyDescent="0.25">
      <c r="A664" s="428">
        <v>1</v>
      </c>
      <c r="B664" s="388" t="s">
        <v>697</v>
      </c>
      <c r="C664" s="387" t="s">
        <v>947</v>
      </c>
      <c r="D664" s="344">
        <v>39500</v>
      </c>
      <c r="E664" s="344">
        <v>39500</v>
      </c>
      <c r="F664" s="388"/>
      <c r="G664" s="388"/>
      <c r="H664" s="301">
        <f t="shared" si="552"/>
        <v>39500</v>
      </c>
      <c r="I664" s="302">
        <f t="shared" si="538"/>
        <v>39500</v>
      </c>
      <c r="J664" s="303">
        <f t="shared" si="536"/>
        <v>0</v>
      </c>
      <c r="K664" s="301">
        <f>L664+M664</f>
        <v>39500</v>
      </c>
      <c r="L664" s="346">
        <v>39500</v>
      </c>
      <c r="M664" s="388"/>
      <c r="N664" s="301"/>
      <c r="O664" s="346"/>
      <c r="P664" s="346"/>
      <c r="Q664" s="346">
        <v>15000</v>
      </c>
      <c r="R664" s="346">
        <f>Q664</f>
        <v>15000</v>
      </c>
      <c r="S664" s="346"/>
      <c r="T664" s="365"/>
      <c r="U664" s="365"/>
      <c r="V664" s="365"/>
      <c r="W664" s="346">
        <v>15000</v>
      </c>
      <c r="X664" s="346">
        <f>W664</f>
        <v>15000</v>
      </c>
      <c r="Y664" s="346"/>
      <c r="Z664" s="365"/>
      <c r="AA664" s="365"/>
      <c r="AB664" s="365"/>
      <c r="AC664" s="305">
        <f>L664-O664-Q664-W664</f>
        <v>9500</v>
      </c>
      <c r="AD664" s="305">
        <f>AC664</f>
        <v>9500</v>
      </c>
      <c r="AE664" s="305"/>
      <c r="AF664" s="365"/>
      <c r="AG664" s="365"/>
      <c r="AH664" s="365"/>
      <c r="AI664" s="306">
        <f>L664-O664-Q664-W664-AC664</f>
        <v>0</v>
      </c>
      <c r="AJ664" s="306"/>
      <c r="AK664" s="306"/>
      <c r="AL664" s="365"/>
      <c r="AM664" s="365"/>
      <c r="AN664" s="365"/>
      <c r="AO664" s="365"/>
      <c r="AP664" s="365"/>
      <c r="AQ664" s="365"/>
      <c r="AR664" s="365"/>
      <c r="AS664" s="365"/>
      <c r="AT664" s="365"/>
      <c r="AU664" s="308"/>
      <c r="AV664" s="308"/>
      <c r="AW664" s="341"/>
      <c r="AX664" s="341"/>
      <c r="AY664" s="348"/>
      <c r="AZ664" s="313"/>
      <c r="BA664" s="313"/>
      <c r="BB664" s="308"/>
      <c r="BC664" s="308"/>
    </row>
    <row r="665" spans="1:55" s="274" customFormat="1" ht="43.5" customHeight="1" x14ac:dyDescent="0.25">
      <c r="A665" s="354" t="s">
        <v>104</v>
      </c>
      <c r="B665" s="347" t="s">
        <v>105</v>
      </c>
      <c r="C665" s="316"/>
      <c r="D665" s="316">
        <v>0</v>
      </c>
      <c r="E665" s="316">
        <v>0</v>
      </c>
      <c r="F665" s="347"/>
      <c r="G665" s="347"/>
      <c r="H665" s="301">
        <f t="shared" si="552"/>
        <v>0</v>
      </c>
      <c r="I665" s="302">
        <f t="shared" si="538"/>
        <v>0</v>
      </c>
      <c r="J665" s="303">
        <f t="shared" si="536"/>
        <v>0</v>
      </c>
      <c r="K665" s="347"/>
      <c r="L665" s="347"/>
      <c r="M665" s="347"/>
      <c r="N665" s="301">
        <f>O665+P665</f>
        <v>0</v>
      </c>
      <c r="O665" s="365"/>
      <c r="P665" s="365"/>
      <c r="Q665" s="365"/>
      <c r="R665" s="365"/>
      <c r="S665" s="365"/>
      <c r="T665" s="365"/>
      <c r="U665" s="365"/>
      <c r="V665" s="365"/>
      <c r="W665" s="365"/>
      <c r="X665" s="365"/>
      <c r="Y665" s="365"/>
      <c r="Z665" s="365"/>
      <c r="AA665" s="365"/>
      <c r="AB665" s="365"/>
      <c r="AC665" s="305">
        <f>O665-Q665-W665</f>
        <v>0</v>
      </c>
      <c r="AD665" s="305"/>
      <c r="AE665" s="305"/>
      <c r="AF665" s="365"/>
      <c r="AG665" s="365"/>
      <c r="AH665" s="365"/>
      <c r="AI665" s="305">
        <f>O665-W665-AC665</f>
        <v>0</v>
      </c>
      <c r="AJ665" s="305"/>
      <c r="AK665" s="305"/>
      <c r="AL665" s="365"/>
      <c r="AM665" s="365"/>
      <c r="AN665" s="365"/>
      <c r="AO665" s="365"/>
      <c r="AP665" s="365"/>
      <c r="AQ665" s="365"/>
      <c r="AR665" s="365"/>
      <c r="AS665" s="365"/>
      <c r="AT665" s="365"/>
      <c r="AU665" s="348"/>
      <c r="AV665" s="308"/>
      <c r="AW665" s="348"/>
      <c r="AX665" s="348"/>
      <c r="AY665" s="348"/>
      <c r="AZ665" s="313"/>
      <c r="BA665" s="313"/>
      <c r="BB665" s="308"/>
      <c r="BC665" s="308"/>
    </row>
    <row r="666" spans="1:55" s="274" customFormat="1" ht="43.5" customHeight="1" x14ac:dyDescent="0.25">
      <c r="A666" s="354" t="s">
        <v>106</v>
      </c>
      <c r="B666" s="347" t="s">
        <v>58</v>
      </c>
      <c r="C666" s="316"/>
      <c r="D666" s="316">
        <v>0</v>
      </c>
      <c r="E666" s="316">
        <v>0</v>
      </c>
      <c r="F666" s="347"/>
      <c r="G666" s="347"/>
      <c r="H666" s="301">
        <f t="shared" si="552"/>
        <v>0</v>
      </c>
      <c r="I666" s="302">
        <f t="shared" si="538"/>
        <v>0</v>
      </c>
      <c r="J666" s="303">
        <f t="shared" si="536"/>
        <v>0</v>
      </c>
      <c r="K666" s="347"/>
      <c r="L666" s="347"/>
      <c r="M666" s="347"/>
      <c r="N666" s="301">
        <f>O666+P666</f>
        <v>0</v>
      </c>
      <c r="O666" s="405"/>
      <c r="P666" s="405"/>
      <c r="Q666" s="405"/>
      <c r="R666" s="405"/>
      <c r="S666" s="405"/>
      <c r="T666" s="405"/>
      <c r="U666" s="405"/>
      <c r="V666" s="405"/>
      <c r="W666" s="405"/>
      <c r="X666" s="405"/>
      <c r="Y666" s="405"/>
      <c r="Z666" s="405"/>
      <c r="AA666" s="405"/>
      <c r="AB666" s="405"/>
      <c r="AC666" s="305"/>
      <c r="AD666" s="305"/>
      <c r="AE666" s="305"/>
      <c r="AF666" s="405"/>
      <c r="AG666" s="405"/>
      <c r="AH666" s="405"/>
      <c r="AI666" s="305"/>
      <c r="AJ666" s="305"/>
      <c r="AK666" s="305"/>
      <c r="AL666" s="405"/>
      <c r="AM666" s="405"/>
      <c r="AN666" s="405"/>
      <c r="AO666" s="405"/>
      <c r="AP666" s="405"/>
      <c r="AQ666" s="405"/>
      <c r="AR666" s="405"/>
      <c r="AS666" s="405"/>
      <c r="AT666" s="405"/>
      <c r="AU666" s="348"/>
      <c r="AV666" s="308"/>
      <c r="AW666" s="348"/>
      <c r="AX666" s="348"/>
      <c r="AY666" s="348"/>
      <c r="AZ666" s="313"/>
      <c r="BA666" s="313"/>
      <c r="BB666" s="308"/>
      <c r="BC666" s="308"/>
    </row>
    <row r="667" spans="1:55" s="289" customFormat="1" ht="69" customHeight="1" x14ac:dyDescent="0.25">
      <c r="A667" s="354" t="s">
        <v>51</v>
      </c>
      <c r="B667" s="347" t="s">
        <v>70</v>
      </c>
      <c r="C667" s="316"/>
      <c r="D667" s="303">
        <f t="shared" ref="D667:E667" si="558">D668</f>
        <v>30650</v>
      </c>
      <c r="E667" s="303">
        <f t="shared" si="558"/>
        <v>30650</v>
      </c>
      <c r="F667" s="347"/>
      <c r="G667" s="347"/>
      <c r="H667" s="316">
        <f t="shared" si="552"/>
        <v>30650</v>
      </c>
      <c r="I667" s="317">
        <f t="shared" si="538"/>
        <v>30650</v>
      </c>
      <c r="J667" s="317">
        <f t="shared" si="536"/>
        <v>0</v>
      </c>
      <c r="K667" s="303">
        <f t="shared" ref="K667:M667" si="559">K668</f>
        <v>30650</v>
      </c>
      <c r="L667" s="303">
        <f t="shared" si="559"/>
        <v>30650</v>
      </c>
      <c r="M667" s="303">
        <f t="shared" si="559"/>
        <v>0</v>
      </c>
      <c r="N667" s="303">
        <f>N668</f>
        <v>0</v>
      </c>
      <c r="O667" s="303">
        <f>O668</f>
        <v>0</v>
      </c>
      <c r="P667" s="303">
        <f t="shared" ref="P667:AN667" si="560">P668</f>
        <v>0</v>
      </c>
      <c r="Q667" s="303">
        <f t="shared" si="560"/>
        <v>18205</v>
      </c>
      <c r="R667" s="303">
        <f t="shared" si="560"/>
        <v>18205</v>
      </c>
      <c r="S667" s="303">
        <f t="shared" si="560"/>
        <v>0</v>
      </c>
      <c r="T667" s="303">
        <f t="shared" si="560"/>
        <v>0</v>
      </c>
      <c r="U667" s="303">
        <f t="shared" si="560"/>
        <v>0</v>
      </c>
      <c r="V667" s="303">
        <f t="shared" si="560"/>
        <v>0</v>
      </c>
      <c r="W667" s="303">
        <f t="shared" si="560"/>
        <v>9320</v>
      </c>
      <c r="X667" s="303">
        <f t="shared" si="560"/>
        <v>9320</v>
      </c>
      <c r="Y667" s="303">
        <f t="shared" si="560"/>
        <v>0</v>
      </c>
      <c r="Z667" s="303">
        <f t="shared" si="560"/>
        <v>0</v>
      </c>
      <c r="AA667" s="303">
        <f t="shared" si="560"/>
        <v>0</v>
      </c>
      <c r="AB667" s="303">
        <f t="shared" si="560"/>
        <v>0</v>
      </c>
      <c r="AC667" s="303">
        <f t="shared" si="560"/>
        <v>3125</v>
      </c>
      <c r="AD667" s="303">
        <f t="shared" si="560"/>
        <v>3125</v>
      </c>
      <c r="AE667" s="303">
        <f t="shared" si="560"/>
        <v>0</v>
      </c>
      <c r="AF667" s="303">
        <f t="shared" si="560"/>
        <v>0</v>
      </c>
      <c r="AG667" s="303">
        <f t="shared" si="560"/>
        <v>0</v>
      </c>
      <c r="AH667" s="303">
        <f t="shared" si="560"/>
        <v>0</v>
      </c>
      <c r="AI667" s="303">
        <f t="shared" si="560"/>
        <v>0</v>
      </c>
      <c r="AJ667" s="303">
        <f t="shared" si="560"/>
        <v>0</v>
      </c>
      <c r="AK667" s="303">
        <f t="shared" si="560"/>
        <v>0</v>
      </c>
      <c r="AL667" s="303">
        <f t="shared" si="560"/>
        <v>0</v>
      </c>
      <c r="AM667" s="303">
        <f t="shared" si="560"/>
        <v>0</v>
      </c>
      <c r="AN667" s="303">
        <f t="shared" si="560"/>
        <v>0</v>
      </c>
      <c r="AO667" s="303">
        <f t="shared" ref="AO667" si="561">AO668</f>
        <v>0</v>
      </c>
      <c r="AP667" s="303">
        <f t="shared" ref="AP667" si="562">AP668</f>
        <v>0</v>
      </c>
      <c r="AQ667" s="303">
        <f t="shared" ref="AQ667" si="563">AQ668</f>
        <v>0</v>
      </c>
      <c r="AR667" s="303">
        <f t="shared" ref="AR667" si="564">AR668</f>
        <v>2</v>
      </c>
      <c r="AS667" s="303">
        <f t="shared" ref="AS667" si="565">AS668</f>
        <v>0</v>
      </c>
      <c r="AT667" s="303">
        <f t="shared" ref="AT667" si="566">AT668</f>
        <v>0</v>
      </c>
      <c r="AU667" s="372"/>
      <c r="AV667" s="375"/>
      <c r="AW667" s="374"/>
      <c r="AX667" s="374"/>
      <c r="AY667" s="374"/>
      <c r="AZ667" s="313"/>
      <c r="BA667" s="313"/>
      <c r="BB667" s="375"/>
      <c r="BC667" s="375"/>
    </row>
    <row r="668" spans="1:55" s="274" customFormat="1" ht="26.25" customHeight="1" x14ac:dyDescent="0.25">
      <c r="A668" s="354" t="s">
        <v>53</v>
      </c>
      <c r="B668" s="347" t="s">
        <v>107</v>
      </c>
      <c r="C668" s="316"/>
      <c r="D668" s="316">
        <f t="shared" ref="D668:E668" si="567">D669+D672</f>
        <v>30650</v>
      </c>
      <c r="E668" s="316">
        <f t="shared" si="567"/>
        <v>30650</v>
      </c>
      <c r="F668" s="347"/>
      <c r="G668" s="347"/>
      <c r="H668" s="316">
        <f t="shared" si="552"/>
        <v>30650</v>
      </c>
      <c r="I668" s="317">
        <f t="shared" si="538"/>
        <v>30650</v>
      </c>
      <c r="J668" s="303">
        <f t="shared" si="536"/>
        <v>0</v>
      </c>
      <c r="K668" s="316">
        <f t="shared" ref="K668:M668" si="568">K669+K672</f>
        <v>30650</v>
      </c>
      <c r="L668" s="316">
        <f>L669+L672</f>
        <v>30650</v>
      </c>
      <c r="M668" s="316">
        <f t="shared" si="568"/>
        <v>0</v>
      </c>
      <c r="N668" s="316">
        <f>N669+N672</f>
        <v>0</v>
      </c>
      <c r="O668" s="316">
        <f t="shared" ref="O668:AT668" si="569">O669+O672</f>
        <v>0</v>
      </c>
      <c r="P668" s="316">
        <f t="shared" si="569"/>
        <v>0</v>
      </c>
      <c r="Q668" s="316">
        <f t="shared" si="569"/>
        <v>18205</v>
      </c>
      <c r="R668" s="316">
        <f t="shared" si="569"/>
        <v>18205</v>
      </c>
      <c r="S668" s="316">
        <f t="shared" si="569"/>
        <v>0</v>
      </c>
      <c r="T668" s="316">
        <f t="shared" si="569"/>
        <v>0</v>
      </c>
      <c r="U668" s="316">
        <f t="shared" si="569"/>
        <v>0</v>
      </c>
      <c r="V668" s="316">
        <f t="shared" si="569"/>
        <v>0</v>
      </c>
      <c r="W668" s="316">
        <f t="shared" si="569"/>
        <v>9320</v>
      </c>
      <c r="X668" s="316">
        <f t="shared" si="569"/>
        <v>9320</v>
      </c>
      <c r="Y668" s="316">
        <f t="shared" si="569"/>
        <v>0</v>
      </c>
      <c r="Z668" s="316">
        <f t="shared" si="569"/>
        <v>0</v>
      </c>
      <c r="AA668" s="316">
        <f t="shared" si="569"/>
        <v>0</v>
      </c>
      <c r="AB668" s="316">
        <f t="shared" si="569"/>
        <v>0</v>
      </c>
      <c r="AC668" s="316">
        <f t="shared" si="569"/>
        <v>3125</v>
      </c>
      <c r="AD668" s="316">
        <f t="shared" si="569"/>
        <v>3125</v>
      </c>
      <c r="AE668" s="316">
        <f t="shared" si="569"/>
        <v>0</v>
      </c>
      <c r="AF668" s="316">
        <f t="shared" si="569"/>
        <v>0</v>
      </c>
      <c r="AG668" s="316">
        <f t="shared" si="569"/>
        <v>0</v>
      </c>
      <c r="AH668" s="316">
        <f t="shared" si="569"/>
        <v>0</v>
      </c>
      <c r="AI668" s="316">
        <f t="shared" si="569"/>
        <v>0</v>
      </c>
      <c r="AJ668" s="316">
        <f t="shared" si="569"/>
        <v>0</v>
      </c>
      <c r="AK668" s="316">
        <f t="shared" si="569"/>
        <v>0</v>
      </c>
      <c r="AL668" s="316">
        <f t="shared" si="569"/>
        <v>0</v>
      </c>
      <c r="AM668" s="316">
        <f t="shared" si="569"/>
        <v>0</v>
      </c>
      <c r="AN668" s="316">
        <f t="shared" si="569"/>
        <v>0</v>
      </c>
      <c r="AO668" s="316">
        <f t="shared" si="569"/>
        <v>0</v>
      </c>
      <c r="AP668" s="316">
        <f t="shared" si="569"/>
        <v>0</v>
      </c>
      <c r="AQ668" s="316">
        <f t="shared" si="569"/>
        <v>0</v>
      </c>
      <c r="AR668" s="316">
        <f t="shared" si="569"/>
        <v>2</v>
      </c>
      <c r="AS668" s="316">
        <f t="shared" si="569"/>
        <v>0</v>
      </c>
      <c r="AT668" s="316">
        <f t="shared" si="569"/>
        <v>0</v>
      </c>
      <c r="AU668" s="348"/>
      <c r="AV668" s="308"/>
      <c r="AW668" s="442"/>
      <c r="AX668" s="442"/>
      <c r="AY668" s="442"/>
      <c r="AZ668" s="313"/>
      <c r="BA668" s="313"/>
      <c r="BB668" s="308"/>
      <c r="BC668" s="308"/>
    </row>
    <row r="669" spans="1:55" s="274" customFormat="1" ht="30.75" customHeight="1" x14ac:dyDescent="0.25">
      <c r="A669" s="354" t="s">
        <v>79</v>
      </c>
      <c r="B669" s="347" t="s">
        <v>823</v>
      </c>
      <c r="C669" s="316"/>
      <c r="D669" s="316">
        <f>D670</f>
        <v>14400</v>
      </c>
      <c r="E669" s="316">
        <f>E670</f>
        <v>14400</v>
      </c>
      <c r="F669" s="347"/>
      <c r="G669" s="347"/>
      <c r="H669" s="316">
        <f t="shared" si="552"/>
        <v>14400</v>
      </c>
      <c r="I669" s="317">
        <f t="shared" si="538"/>
        <v>14400</v>
      </c>
      <c r="J669" s="303">
        <f t="shared" si="536"/>
        <v>0</v>
      </c>
      <c r="K669" s="316">
        <f>K670</f>
        <v>14400</v>
      </c>
      <c r="L669" s="316">
        <f>L670</f>
        <v>14400</v>
      </c>
      <c r="M669" s="316">
        <f t="shared" ref="M669:N670" si="570">M670</f>
        <v>0</v>
      </c>
      <c r="N669" s="316">
        <f>N670</f>
        <v>0</v>
      </c>
      <c r="O669" s="316">
        <f t="shared" ref="O669:AT670" si="571">O670</f>
        <v>0</v>
      </c>
      <c r="P669" s="316">
        <f t="shared" si="571"/>
        <v>0</v>
      </c>
      <c r="Q669" s="316">
        <f t="shared" si="571"/>
        <v>10080</v>
      </c>
      <c r="R669" s="316">
        <f t="shared" si="571"/>
        <v>10080</v>
      </c>
      <c r="S669" s="316">
        <f t="shared" si="571"/>
        <v>0</v>
      </c>
      <c r="T669" s="316">
        <f t="shared" si="571"/>
        <v>0</v>
      </c>
      <c r="U669" s="316">
        <f t="shared" si="571"/>
        <v>0</v>
      </c>
      <c r="V669" s="316">
        <f t="shared" si="571"/>
        <v>0</v>
      </c>
      <c r="W669" s="316">
        <f t="shared" si="571"/>
        <v>4320</v>
      </c>
      <c r="X669" s="316">
        <f t="shared" si="571"/>
        <v>4320</v>
      </c>
      <c r="Y669" s="316">
        <f t="shared" si="571"/>
        <v>0</v>
      </c>
      <c r="Z669" s="316">
        <f t="shared" si="571"/>
        <v>0</v>
      </c>
      <c r="AA669" s="316">
        <f t="shared" si="571"/>
        <v>0</v>
      </c>
      <c r="AB669" s="316">
        <f t="shared" si="571"/>
        <v>0</v>
      </c>
      <c r="AC669" s="316">
        <f t="shared" si="571"/>
        <v>0</v>
      </c>
      <c r="AD669" s="316">
        <f t="shared" si="571"/>
        <v>0</v>
      </c>
      <c r="AE669" s="316">
        <f t="shared" si="571"/>
        <v>0</v>
      </c>
      <c r="AF669" s="316">
        <f t="shared" si="571"/>
        <v>0</v>
      </c>
      <c r="AG669" s="316">
        <f t="shared" si="571"/>
        <v>0</v>
      </c>
      <c r="AH669" s="316">
        <f t="shared" si="571"/>
        <v>0</v>
      </c>
      <c r="AI669" s="316">
        <f t="shared" si="571"/>
        <v>0</v>
      </c>
      <c r="AJ669" s="316">
        <f t="shared" si="571"/>
        <v>0</v>
      </c>
      <c r="AK669" s="316">
        <f t="shared" si="571"/>
        <v>0</v>
      </c>
      <c r="AL669" s="316">
        <f t="shared" si="571"/>
        <v>0</v>
      </c>
      <c r="AM669" s="316">
        <f t="shared" si="571"/>
        <v>0</v>
      </c>
      <c r="AN669" s="316">
        <f t="shared" si="571"/>
        <v>0</v>
      </c>
      <c r="AO669" s="316">
        <f t="shared" si="571"/>
        <v>0</v>
      </c>
      <c r="AP669" s="316">
        <f t="shared" si="571"/>
        <v>0</v>
      </c>
      <c r="AQ669" s="316">
        <f t="shared" si="571"/>
        <v>0</v>
      </c>
      <c r="AR669" s="316">
        <f t="shared" si="571"/>
        <v>1</v>
      </c>
      <c r="AS669" s="316">
        <f t="shared" si="571"/>
        <v>0</v>
      </c>
      <c r="AT669" s="316">
        <f t="shared" si="571"/>
        <v>0</v>
      </c>
      <c r="AU669" s="348"/>
      <c r="AV669" s="308"/>
      <c r="AW669" s="442"/>
      <c r="AX669" s="442"/>
      <c r="AY669" s="442"/>
      <c r="AZ669" s="313"/>
      <c r="BA669" s="313"/>
      <c r="BB669" s="308"/>
      <c r="BC669" s="308"/>
    </row>
    <row r="670" spans="1:55" s="274" customFormat="1" ht="28.5" customHeight="1" x14ac:dyDescent="0.25">
      <c r="A670" s="354" t="s">
        <v>827</v>
      </c>
      <c r="B670" s="347" t="s">
        <v>849</v>
      </c>
      <c r="C670" s="316"/>
      <c r="D670" s="316">
        <f>D671</f>
        <v>14400</v>
      </c>
      <c r="E670" s="316">
        <f>E671</f>
        <v>14400</v>
      </c>
      <c r="F670" s="347"/>
      <c r="G670" s="347"/>
      <c r="H670" s="316">
        <f>K670+N670</f>
        <v>14400</v>
      </c>
      <c r="I670" s="317">
        <f t="shared" si="538"/>
        <v>14400</v>
      </c>
      <c r="J670" s="303">
        <f t="shared" si="536"/>
        <v>0</v>
      </c>
      <c r="K670" s="316">
        <f>K671</f>
        <v>14400</v>
      </c>
      <c r="L670" s="316">
        <f t="shared" ref="L670" si="572">L671</f>
        <v>14400</v>
      </c>
      <c r="M670" s="316">
        <f t="shared" si="570"/>
        <v>0</v>
      </c>
      <c r="N670" s="316">
        <f t="shared" si="570"/>
        <v>0</v>
      </c>
      <c r="O670" s="316">
        <f t="shared" si="571"/>
        <v>0</v>
      </c>
      <c r="P670" s="316">
        <f t="shared" si="571"/>
        <v>0</v>
      </c>
      <c r="Q670" s="316">
        <f t="shared" si="571"/>
        <v>10080</v>
      </c>
      <c r="R670" s="316">
        <f t="shared" si="571"/>
        <v>10080</v>
      </c>
      <c r="S670" s="316">
        <f t="shared" si="571"/>
        <v>0</v>
      </c>
      <c r="T670" s="316">
        <f t="shared" si="571"/>
        <v>0</v>
      </c>
      <c r="U670" s="316">
        <f t="shared" si="571"/>
        <v>0</v>
      </c>
      <c r="V670" s="316">
        <f t="shared" si="571"/>
        <v>0</v>
      </c>
      <c r="W670" s="316">
        <f t="shared" si="571"/>
        <v>4320</v>
      </c>
      <c r="X670" s="316">
        <f t="shared" si="571"/>
        <v>4320</v>
      </c>
      <c r="Y670" s="316">
        <f t="shared" si="571"/>
        <v>0</v>
      </c>
      <c r="Z670" s="316">
        <f t="shared" si="571"/>
        <v>0</v>
      </c>
      <c r="AA670" s="316">
        <f t="shared" si="571"/>
        <v>0</v>
      </c>
      <c r="AB670" s="316">
        <f t="shared" si="571"/>
        <v>0</v>
      </c>
      <c r="AC670" s="316">
        <f t="shared" si="571"/>
        <v>0</v>
      </c>
      <c r="AD670" s="316">
        <f>AD671</f>
        <v>0</v>
      </c>
      <c r="AE670" s="316">
        <f t="shared" si="571"/>
        <v>0</v>
      </c>
      <c r="AF670" s="316">
        <f t="shared" si="571"/>
        <v>0</v>
      </c>
      <c r="AG670" s="316">
        <f t="shared" si="571"/>
        <v>0</v>
      </c>
      <c r="AH670" s="316">
        <f t="shared" si="571"/>
        <v>0</v>
      </c>
      <c r="AI670" s="316">
        <f t="shared" si="571"/>
        <v>0</v>
      </c>
      <c r="AJ670" s="316">
        <f t="shared" si="571"/>
        <v>0</v>
      </c>
      <c r="AK670" s="316">
        <f t="shared" si="571"/>
        <v>0</v>
      </c>
      <c r="AL670" s="316">
        <f t="shared" si="571"/>
        <v>0</v>
      </c>
      <c r="AM670" s="316">
        <f t="shared" si="571"/>
        <v>0</v>
      </c>
      <c r="AN670" s="316">
        <f t="shared" si="571"/>
        <v>0</v>
      </c>
      <c r="AO670" s="316">
        <f t="shared" si="571"/>
        <v>0</v>
      </c>
      <c r="AP670" s="316">
        <f t="shared" si="571"/>
        <v>0</v>
      </c>
      <c r="AQ670" s="316">
        <f t="shared" si="571"/>
        <v>0</v>
      </c>
      <c r="AR670" s="316">
        <f t="shared" si="571"/>
        <v>1</v>
      </c>
      <c r="AS670" s="316">
        <f t="shared" si="571"/>
        <v>0</v>
      </c>
      <c r="AT670" s="316">
        <f t="shared" si="571"/>
        <v>0</v>
      </c>
      <c r="AU670" s="348"/>
      <c r="AV670" s="308"/>
      <c r="AW670" s="442"/>
      <c r="AX670" s="442"/>
      <c r="AY670" s="442"/>
      <c r="AZ670" s="313"/>
      <c r="BA670" s="313"/>
      <c r="BB670" s="308"/>
      <c r="BC670" s="308"/>
    </row>
    <row r="671" spans="1:55" s="290" customFormat="1" ht="51.75" customHeight="1" x14ac:dyDescent="0.25">
      <c r="A671" s="428">
        <v>2</v>
      </c>
      <c r="B671" s="388" t="s">
        <v>808</v>
      </c>
      <c r="C671" s="389" t="s">
        <v>948</v>
      </c>
      <c r="D671" s="344">
        <v>14400</v>
      </c>
      <c r="E671" s="344">
        <v>14400</v>
      </c>
      <c r="F671" s="388"/>
      <c r="G671" s="388"/>
      <c r="H671" s="301">
        <f t="shared" si="552"/>
        <v>14400</v>
      </c>
      <c r="I671" s="302">
        <f t="shared" si="538"/>
        <v>14400</v>
      </c>
      <c r="J671" s="303">
        <f t="shared" si="536"/>
        <v>0</v>
      </c>
      <c r="K671" s="319">
        <f>L671+M671</f>
        <v>14400</v>
      </c>
      <c r="L671" s="319">
        <v>14400</v>
      </c>
      <c r="M671" s="388"/>
      <c r="N671" s="409">
        <f>O671+P671</f>
        <v>0</v>
      </c>
      <c r="O671" s="409"/>
      <c r="P671" s="410"/>
      <c r="Q671" s="409">
        <f>70%*I671</f>
        <v>10080</v>
      </c>
      <c r="R671" s="409">
        <f>Q671</f>
        <v>10080</v>
      </c>
      <c r="S671" s="409"/>
      <c r="T671" s="409"/>
      <c r="U671" s="409"/>
      <c r="V671" s="409"/>
      <c r="W671" s="409">
        <f>I671-Q671</f>
        <v>4320</v>
      </c>
      <c r="X671" s="409">
        <f>W671</f>
        <v>4320</v>
      </c>
      <c r="Y671" s="409"/>
      <c r="Z671" s="409"/>
      <c r="AA671" s="409"/>
      <c r="AB671" s="409"/>
      <c r="AC671" s="305"/>
      <c r="AD671" s="305"/>
      <c r="AE671" s="305"/>
      <c r="AF671" s="409"/>
      <c r="AG671" s="409"/>
      <c r="AH671" s="409"/>
      <c r="AI671" s="306"/>
      <c r="AJ671" s="306"/>
      <c r="AK671" s="306"/>
      <c r="AL671" s="409"/>
      <c r="AM671" s="409"/>
      <c r="AN671" s="409"/>
      <c r="AO671" s="409"/>
      <c r="AP671" s="409"/>
      <c r="AQ671" s="409"/>
      <c r="AR671" s="409">
        <v>1</v>
      </c>
      <c r="AS671" s="409"/>
      <c r="AT671" s="409"/>
      <c r="AU671" s="461"/>
      <c r="AV671" s="308"/>
      <c r="AW671" s="348"/>
      <c r="AX671" s="348"/>
      <c r="AY671" s="348"/>
      <c r="AZ671" s="313"/>
      <c r="BA671" s="313"/>
      <c r="BB671" s="308"/>
      <c r="BC671" s="308"/>
    </row>
    <row r="672" spans="1:55" s="274" customFormat="1" ht="34.5" customHeight="1" x14ac:dyDescent="0.25">
      <c r="A672" s="354" t="s">
        <v>93</v>
      </c>
      <c r="B672" s="347" t="s">
        <v>821</v>
      </c>
      <c r="C672" s="387"/>
      <c r="D672" s="410">
        <f>SUM(D673:D673)</f>
        <v>16250</v>
      </c>
      <c r="E672" s="410">
        <f>SUM(E673:E673)</f>
        <v>16250</v>
      </c>
      <c r="F672" s="410">
        <f>SUM(F673:F673)</f>
        <v>0</v>
      </c>
      <c r="G672" s="410">
        <f>SUM(G673:G673)</f>
        <v>0</v>
      </c>
      <c r="H672" s="316">
        <f t="shared" si="552"/>
        <v>16250</v>
      </c>
      <c r="I672" s="317">
        <f t="shared" si="538"/>
        <v>16250</v>
      </c>
      <c r="J672" s="303">
        <f t="shared" si="536"/>
        <v>0</v>
      </c>
      <c r="K672" s="410">
        <f t="shared" ref="K672:AT672" si="573">SUM(K673:K673)</f>
        <v>16250</v>
      </c>
      <c r="L672" s="410">
        <f t="shared" si="573"/>
        <v>16250</v>
      </c>
      <c r="M672" s="410">
        <f t="shared" si="573"/>
        <v>0</v>
      </c>
      <c r="N672" s="410">
        <f t="shared" si="573"/>
        <v>0</v>
      </c>
      <c r="O672" s="410">
        <f t="shared" si="573"/>
        <v>0</v>
      </c>
      <c r="P672" s="410">
        <f t="shared" si="573"/>
        <v>0</v>
      </c>
      <c r="Q672" s="410">
        <f t="shared" si="573"/>
        <v>8125</v>
      </c>
      <c r="R672" s="410">
        <f t="shared" si="573"/>
        <v>8125</v>
      </c>
      <c r="S672" s="410">
        <f t="shared" si="573"/>
        <v>0</v>
      </c>
      <c r="T672" s="410">
        <f t="shared" si="573"/>
        <v>0</v>
      </c>
      <c r="U672" s="410">
        <f t="shared" si="573"/>
        <v>0</v>
      </c>
      <c r="V672" s="410">
        <f t="shared" si="573"/>
        <v>0</v>
      </c>
      <c r="W672" s="410">
        <f t="shared" si="573"/>
        <v>5000</v>
      </c>
      <c r="X672" s="410">
        <f t="shared" si="573"/>
        <v>5000</v>
      </c>
      <c r="Y672" s="410">
        <f t="shared" si="573"/>
        <v>0</v>
      </c>
      <c r="Z672" s="410">
        <f t="shared" si="573"/>
        <v>0</v>
      </c>
      <c r="AA672" s="410">
        <f t="shared" si="573"/>
        <v>0</v>
      </c>
      <c r="AB672" s="410">
        <f t="shared" si="573"/>
        <v>0</v>
      </c>
      <c r="AC672" s="410">
        <f t="shared" si="573"/>
        <v>3125</v>
      </c>
      <c r="AD672" s="410">
        <f t="shared" si="573"/>
        <v>3125</v>
      </c>
      <c r="AE672" s="410">
        <f t="shared" si="573"/>
        <v>0</v>
      </c>
      <c r="AF672" s="410">
        <f t="shared" si="573"/>
        <v>0</v>
      </c>
      <c r="AG672" s="410">
        <f t="shared" si="573"/>
        <v>0</v>
      </c>
      <c r="AH672" s="410">
        <f t="shared" si="573"/>
        <v>0</v>
      </c>
      <c r="AI672" s="410">
        <f t="shared" si="573"/>
        <v>0</v>
      </c>
      <c r="AJ672" s="410">
        <f t="shared" si="573"/>
        <v>0</v>
      </c>
      <c r="AK672" s="410">
        <f t="shared" si="573"/>
        <v>0</v>
      </c>
      <c r="AL672" s="410">
        <f t="shared" si="573"/>
        <v>0</v>
      </c>
      <c r="AM672" s="410">
        <f t="shared" si="573"/>
        <v>0</v>
      </c>
      <c r="AN672" s="410">
        <f t="shared" si="573"/>
        <v>0</v>
      </c>
      <c r="AO672" s="410">
        <f t="shared" si="573"/>
        <v>0</v>
      </c>
      <c r="AP672" s="410">
        <f t="shared" si="573"/>
        <v>0</v>
      </c>
      <c r="AQ672" s="410">
        <f t="shared" si="573"/>
        <v>0</v>
      </c>
      <c r="AR672" s="410">
        <f t="shared" si="573"/>
        <v>1</v>
      </c>
      <c r="AS672" s="410">
        <f t="shared" si="573"/>
        <v>0</v>
      </c>
      <c r="AT672" s="410">
        <f t="shared" si="573"/>
        <v>0</v>
      </c>
      <c r="AU672" s="461"/>
      <c r="AV672" s="308"/>
      <c r="AW672" s="348"/>
      <c r="AX672" s="348"/>
      <c r="AY672" s="348"/>
      <c r="AZ672" s="313"/>
      <c r="BA672" s="313"/>
      <c r="BB672" s="308"/>
      <c r="BC672" s="308"/>
    </row>
    <row r="673" spans="1:55" s="290" customFormat="1" ht="49.5" customHeight="1" x14ac:dyDescent="0.25">
      <c r="A673" s="428">
        <v>1</v>
      </c>
      <c r="B673" s="388" t="s">
        <v>807</v>
      </c>
      <c r="C673" s="388" t="s">
        <v>927</v>
      </c>
      <c r="D673" s="344">
        <v>16250</v>
      </c>
      <c r="E673" s="344">
        <v>16250</v>
      </c>
      <c r="F673" s="388"/>
      <c r="G673" s="388"/>
      <c r="H673" s="301">
        <f t="shared" si="552"/>
        <v>16250</v>
      </c>
      <c r="I673" s="302">
        <f t="shared" si="538"/>
        <v>16250</v>
      </c>
      <c r="J673" s="303">
        <f t="shared" si="536"/>
        <v>0</v>
      </c>
      <c r="K673" s="409">
        <f>L673+M673</f>
        <v>16250</v>
      </c>
      <c r="L673" s="409">
        <v>16250</v>
      </c>
      <c r="M673" s="388"/>
      <c r="N673" s="409"/>
      <c r="O673" s="409"/>
      <c r="P673" s="410"/>
      <c r="Q673" s="409">
        <f>50%*I673</f>
        <v>8125</v>
      </c>
      <c r="R673" s="409">
        <f>Q673</f>
        <v>8125</v>
      </c>
      <c r="S673" s="409"/>
      <c r="T673" s="409"/>
      <c r="U673" s="409"/>
      <c r="V673" s="409"/>
      <c r="W673" s="409">
        <v>5000</v>
      </c>
      <c r="X673" s="409">
        <f>W673</f>
        <v>5000</v>
      </c>
      <c r="Y673" s="409"/>
      <c r="Z673" s="409"/>
      <c r="AA673" s="409"/>
      <c r="AB673" s="409"/>
      <c r="AC673" s="305">
        <f>I673-Q673-W673</f>
        <v>3125</v>
      </c>
      <c r="AD673" s="305">
        <f>AC673</f>
        <v>3125</v>
      </c>
      <c r="AE673" s="305"/>
      <c r="AF673" s="409"/>
      <c r="AG673" s="409"/>
      <c r="AH673" s="409"/>
      <c r="AI673" s="306">
        <f>I673-Q673-W673-AC673</f>
        <v>0</v>
      </c>
      <c r="AJ673" s="306"/>
      <c r="AK673" s="306"/>
      <c r="AL673" s="409"/>
      <c r="AM673" s="409"/>
      <c r="AN673" s="409"/>
      <c r="AO673" s="409"/>
      <c r="AP673" s="409"/>
      <c r="AQ673" s="409"/>
      <c r="AR673" s="409">
        <v>1</v>
      </c>
      <c r="AS673" s="409"/>
      <c r="AT673" s="409"/>
      <c r="AU673" s="461"/>
      <c r="AV673" s="308"/>
      <c r="AW673" s="442"/>
      <c r="AX673" s="442"/>
      <c r="AY673" s="442"/>
      <c r="AZ673" s="313"/>
      <c r="BA673" s="313"/>
      <c r="BB673" s="308"/>
      <c r="BC673" s="308"/>
    </row>
    <row r="674" spans="1:55" s="289" customFormat="1" ht="69" customHeight="1" x14ac:dyDescent="0.25">
      <c r="A674" s="354" t="s">
        <v>74</v>
      </c>
      <c r="B674" s="347" t="s">
        <v>889</v>
      </c>
      <c r="C674" s="316"/>
      <c r="D674" s="316"/>
      <c r="E674" s="316"/>
      <c r="F674" s="347"/>
      <c r="G674" s="347"/>
      <c r="H674" s="316"/>
      <c r="I674" s="317"/>
      <c r="J674" s="317"/>
      <c r="K674" s="303"/>
      <c r="L674" s="303"/>
      <c r="M674" s="303"/>
      <c r="N674" s="303"/>
      <c r="O674" s="303"/>
      <c r="P674" s="303"/>
      <c r="Q674" s="303"/>
      <c r="R674" s="303"/>
      <c r="S674" s="303"/>
      <c r="T674" s="303"/>
      <c r="U674" s="303"/>
      <c r="V674" s="303"/>
      <c r="W674" s="303"/>
      <c r="X674" s="303"/>
      <c r="Y674" s="303"/>
      <c r="Z674" s="303"/>
      <c r="AA674" s="303"/>
      <c r="AB674" s="303"/>
      <c r="AC674" s="303"/>
      <c r="AD674" s="303"/>
      <c r="AE674" s="303"/>
      <c r="AF674" s="303"/>
      <c r="AG674" s="303"/>
      <c r="AH674" s="303"/>
      <c r="AI674" s="303"/>
      <c r="AJ674" s="303"/>
      <c r="AK674" s="303"/>
      <c r="AL674" s="303"/>
      <c r="AM674" s="303"/>
      <c r="AN674" s="303"/>
      <c r="AO674" s="303"/>
      <c r="AP674" s="303"/>
      <c r="AQ674" s="303"/>
      <c r="AR674" s="303"/>
      <c r="AS674" s="303"/>
      <c r="AT674" s="303"/>
      <c r="AU674" s="411"/>
      <c r="AV674" s="375"/>
      <c r="AW674" s="374"/>
      <c r="AX674" s="374"/>
      <c r="AY674" s="374"/>
      <c r="AZ674" s="313"/>
      <c r="BA674" s="313"/>
      <c r="BB674" s="375"/>
      <c r="BC674" s="375"/>
    </row>
    <row r="675" spans="1:55" s="289" customFormat="1" ht="69" customHeight="1" x14ac:dyDescent="0.25">
      <c r="A675" s="354" t="s">
        <v>172</v>
      </c>
      <c r="B675" s="347" t="s">
        <v>981</v>
      </c>
      <c r="C675" s="316"/>
      <c r="D675" s="316"/>
      <c r="E675" s="316"/>
      <c r="F675" s="347"/>
      <c r="G675" s="347"/>
      <c r="H675" s="316"/>
      <c r="I675" s="317"/>
      <c r="J675" s="317"/>
      <c r="K675" s="303"/>
      <c r="L675" s="303"/>
      <c r="M675" s="303"/>
      <c r="N675" s="303"/>
      <c r="O675" s="303"/>
      <c r="P675" s="303"/>
      <c r="Q675" s="303">
        <v>93263</v>
      </c>
      <c r="R675" s="303">
        <f>Q675</f>
        <v>93263</v>
      </c>
      <c r="S675" s="303"/>
      <c r="T675" s="303"/>
      <c r="U675" s="303"/>
      <c r="V675" s="303"/>
      <c r="W675" s="303"/>
      <c r="X675" s="303"/>
      <c r="Y675" s="303"/>
      <c r="Z675" s="303"/>
      <c r="AA675" s="303"/>
      <c r="AB675" s="303"/>
      <c r="AC675" s="303"/>
      <c r="AD675" s="303"/>
      <c r="AE675" s="303"/>
      <c r="AF675" s="303"/>
      <c r="AG675" s="303"/>
      <c r="AH675" s="303"/>
      <c r="AI675" s="303"/>
      <c r="AJ675" s="303"/>
      <c r="AK675" s="303"/>
      <c r="AL675" s="303"/>
      <c r="AM675" s="303"/>
      <c r="AN675" s="303"/>
      <c r="AO675" s="303"/>
      <c r="AP675" s="303"/>
      <c r="AQ675" s="303"/>
      <c r="AR675" s="303"/>
      <c r="AS675" s="303"/>
      <c r="AT675" s="303"/>
      <c r="AU675" s="411" t="s">
        <v>995</v>
      </c>
      <c r="AV675" s="375"/>
      <c r="AW675" s="374"/>
      <c r="AX675" s="374"/>
      <c r="AY675" s="374"/>
      <c r="AZ675" s="313"/>
      <c r="BA675" s="313"/>
      <c r="BB675" s="375"/>
      <c r="BC675" s="375"/>
    </row>
    <row r="676" spans="1:55" s="309" customFormat="1" ht="74.25" customHeight="1" x14ac:dyDescent="0.25">
      <c r="A676" s="444" t="s">
        <v>192</v>
      </c>
      <c r="B676" s="426" t="s">
        <v>890</v>
      </c>
      <c r="C676" s="432"/>
      <c r="D676" s="432">
        <v>0</v>
      </c>
      <c r="E676" s="432">
        <v>0</v>
      </c>
      <c r="F676" s="432"/>
      <c r="G676" s="432"/>
      <c r="H676" s="316">
        <f>K676+N676</f>
        <v>50311</v>
      </c>
      <c r="I676" s="316">
        <f t="shared" ref="I676:L676" si="574">SUM(I681:I682)</f>
        <v>0</v>
      </c>
      <c r="J676" s="316">
        <f>M676+P676</f>
        <v>50311</v>
      </c>
      <c r="K676" s="316">
        <f>SUM(K677:K682)</f>
        <v>50311</v>
      </c>
      <c r="L676" s="316">
        <f t="shared" si="574"/>
        <v>0</v>
      </c>
      <c r="M676" s="316">
        <f>SUM(M677:M682)</f>
        <v>50311</v>
      </c>
      <c r="N676" s="317"/>
      <c r="O676" s="372"/>
      <c r="P676" s="317">
        <f>SUM(P681:P685)</f>
        <v>0</v>
      </c>
      <c r="Q676" s="433"/>
      <c r="R676" s="432"/>
      <c r="S676" s="433"/>
      <c r="T676" s="316">
        <f>SUM(T677:T682)</f>
        <v>24000</v>
      </c>
      <c r="U676" s="316">
        <f>SUM(U677:U682)</f>
        <v>24000</v>
      </c>
      <c r="V676" s="316"/>
      <c r="W676" s="316"/>
      <c r="X676" s="316"/>
      <c r="Y676" s="316"/>
      <c r="Z676" s="316">
        <f>SUM(Z677:Z682)</f>
        <v>17097</v>
      </c>
      <c r="AA676" s="316" t="e">
        <f>5%*$X$456</f>
        <v>#REF!</v>
      </c>
      <c r="AB676" s="316"/>
      <c r="AC676" s="316"/>
      <c r="AD676" s="316"/>
      <c r="AE676" s="316"/>
      <c r="AF676" s="316">
        <f>SUM(AF677:AF682)</f>
        <v>6540</v>
      </c>
      <c r="AG676" s="316" t="e">
        <f>5%*$AD$456</f>
        <v>#REF!</v>
      </c>
      <c r="AH676" s="316"/>
      <c r="AI676" s="316"/>
      <c r="AJ676" s="316"/>
      <c r="AK676" s="316"/>
      <c r="AL676" s="316">
        <f>SUM(AL677:AL682)</f>
        <v>2674</v>
      </c>
      <c r="AM676" s="316" t="e">
        <f>5%*$AJ$456</f>
        <v>#REF!</v>
      </c>
      <c r="AN676" s="433"/>
      <c r="AO676" s="433"/>
      <c r="AP676" s="433"/>
      <c r="AQ676" s="433"/>
      <c r="AR676" s="433"/>
      <c r="AS676" s="433"/>
      <c r="AT676" s="433"/>
      <c r="AU676" s="372"/>
      <c r="AV676" s="313"/>
      <c r="AW676" s="429"/>
      <c r="AX676" s="429"/>
      <c r="AY676" s="429"/>
      <c r="AZ676" s="313"/>
      <c r="BA676" s="313"/>
      <c r="BB676" s="429"/>
      <c r="BC676" s="429"/>
    </row>
    <row r="677" spans="1:55" s="287" customFormat="1" ht="74.25" customHeight="1" x14ac:dyDescent="0.25">
      <c r="A677" s="425" t="s">
        <v>38</v>
      </c>
      <c r="B677" s="307" t="s">
        <v>961</v>
      </c>
      <c r="C677" s="430" t="s">
        <v>962</v>
      </c>
      <c r="D677" s="431">
        <v>46000</v>
      </c>
      <c r="E677" s="432"/>
      <c r="F677" s="432"/>
      <c r="G677" s="432"/>
      <c r="H677" s="301">
        <f>K677+N677</f>
        <v>6000</v>
      </c>
      <c r="I677" s="301">
        <f>L677+O677</f>
        <v>0</v>
      </c>
      <c r="J677" s="301">
        <f>M677+P677</f>
        <v>6000</v>
      </c>
      <c r="K677" s="301">
        <f>L677+M677</f>
        <v>6000</v>
      </c>
      <c r="L677" s="301"/>
      <c r="M677" s="301">
        <v>6000</v>
      </c>
      <c r="N677" s="317"/>
      <c r="O677" s="372"/>
      <c r="P677" s="317"/>
      <c r="Q677" s="433"/>
      <c r="R677" s="432"/>
      <c r="S677" s="433"/>
      <c r="T677" s="431">
        <f>U677+V677</f>
        <v>6000</v>
      </c>
      <c r="U677" s="344">
        <v>6000</v>
      </c>
      <c r="V677" s="433"/>
      <c r="W677" s="433"/>
      <c r="X677" s="432"/>
      <c r="Y677" s="433"/>
      <c r="Z677" s="433"/>
      <c r="AA677" s="433"/>
      <c r="AB677" s="433"/>
      <c r="AC677" s="433"/>
      <c r="AD677" s="432"/>
      <c r="AE677" s="433"/>
      <c r="AF677" s="433"/>
      <c r="AG677" s="433"/>
      <c r="AH677" s="433"/>
      <c r="AI677" s="433"/>
      <c r="AJ677" s="432"/>
      <c r="AK677" s="433"/>
      <c r="AL677" s="433"/>
      <c r="AM677" s="433"/>
      <c r="AN677" s="433"/>
      <c r="AO677" s="433"/>
      <c r="AP677" s="433"/>
      <c r="AQ677" s="433"/>
      <c r="AR677" s="433"/>
      <c r="AS677" s="433"/>
      <c r="AT677" s="433"/>
      <c r="AU677" s="372"/>
      <c r="AV677" s="322"/>
      <c r="AW677" s="372"/>
      <c r="AX677" s="372"/>
      <c r="AY677" s="372"/>
      <c r="AZ677" s="322"/>
      <c r="BA677" s="322"/>
      <c r="BB677" s="372"/>
      <c r="BC677" s="372"/>
    </row>
    <row r="678" spans="1:55" s="287" customFormat="1" ht="74.25" customHeight="1" x14ac:dyDescent="0.25">
      <c r="A678" s="425" t="s">
        <v>39</v>
      </c>
      <c r="B678" s="411" t="s">
        <v>963</v>
      </c>
      <c r="C678" s="430" t="s">
        <v>964</v>
      </c>
      <c r="D678" s="431">
        <v>13000</v>
      </c>
      <c r="E678" s="432"/>
      <c r="F678" s="432"/>
      <c r="G678" s="432"/>
      <c r="H678" s="301">
        <f t="shared" ref="H678:H682" si="575">K678+N678</f>
        <v>5000</v>
      </c>
      <c r="I678" s="301">
        <f t="shared" ref="I678:I682" si="576">L678+O678</f>
        <v>0</v>
      </c>
      <c r="J678" s="301">
        <f t="shared" ref="J678:J682" si="577">M678+P678</f>
        <v>5000</v>
      </c>
      <c r="K678" s="301">
        <f t="shared" ref="K678:K682" si="578">L678+M678</f>
        <v>5000</v>
      </c>
      <c r="L678" s="316"/>
      <c r="M678" s="301">
        <v>5000</v>
      </c>
      <c r="N678" s="317"/>
      <c r="O678" s="372"/>
      <c r="P678" s="317"/>
      <c r="Q678" s="433"/>
      <c r="R678" s="432"/>
      <c r="S678" s="433"/>
      <c r="T678" s="431">
        <f t="shared" ref="T678:T680" si="579">U678+V678</f>
        <v>5000</v>
      </c>
      <c r="U678" s="344">
        <v>5000</v>
      </c>
      <c r="V678" s="433"/>
      <c r="W678" s="433"/>
      <c r="X678" s="432"/>
      <c r="Y678" s="433"/>
      <c r="Z678" s="433"/>
      <c r="AA678" s="433"/>
      <c r="AB678" s="433"/>
      <c r="AC678" s="433"/>
      <c r="AD678" s="432"/>
      <c r="AE678" s="433"/>
      <c r="AF678" s="433"/>
      <c r="AG678" s="433"/>
      <c r="AH678" s="433"/>
      <c r="AI678" s="433"/>
      <c r="AJ678" s="432"/>
      <c r="AK678" s="433"/>
      <c r="AL678" s="433"/>
      <c r="AM678" s="433"/>
      <c r="AN678" s="433"/>
      <c r="AO678" s="433"/>
      <c r="AP678" s="433"/>
      <c r="AQ678" s="433"/>
      <c r="AR678" s="433"/>
      <c r="AS678" s="433"/>
      <c r="AT678" s="433"/>
      <c r="AU678" s="372"/>
      <c r="AV678" s="322"/>
      <c r="AW678" s="372"/>
      <c r="AX678" s="372"/>
      <c r="AY678" s="372"/>
      <c r="AZ678" s="322"/>
      <c r="BA678" s="322"/>
      <c r="BB678" s="372"/>
      <c r="BC678" s="372"/>
    </row>
    <row r="679" spans="1:55" s="287" customFormat="1" ht="94.5" customHeight="1" x14ac:dyDescent="0.25">
      <c r="A679" s="425" t="s">
        <v>40</v>
      </c>
      <c r="B679" s="411" t="s">
        <v>965</v>
      </c>
      <c r="C679" s="430" t="s">
        <v>966</v>
      </c>
      <c r="D679" s="431">
        <v>17990</v>
      </c>
      <c r="E679" s="432"/>
      <c r="F679" s="432"/>
      <c r="G679" s="432"/>
      <c r="H679" s="301">
        <f t="shared" si="575"/>
        <v>8000</v>
      </c>
      <c r="I679" s="301">
        <f t="shared" si="576"/>
        <v>0</v>
      </c>
      <c r="J679" s="301">
        <f t="shared" si="577"/>
        <v>8000</v>
      </c>
      <c r="K679" s="301">
        <f t="shared" si="578"/>
        <v>8000</v>
      </c>
      <c r="L679" s="316"/>
      <c r="M679" s="301">
        <v>8000</v>
      </c>
      <c r="N679" s="317"/>
      <c r="O679" s="372"/>
      <c r="P679" s="317"/>
      <c r="Q679" s="433"/>
      <c r="R679" s="432"/>
      <c r="S679" s="433"/>
      <c r="T679" s="431">
        <f t="shared" si="579"/>
        <v>8000</v>
      </c>
      <c r="U679" s="344">
        <v>8000</v>
      </c>
      <c r="V679" s="433"/>
      <c r="W679" s="433"/>
      <c r="X679" s="432"/>
      <c r="Y679" s="433"/>
      <c r="Z679" s="433"/>
      <c r="AA679" s="433"/>
      <c r="AB679" s="433"/>
      <c r="AC679" s="433"/>
      <c r="AD679" s="432"/>
      <c r="AE679" s="433"/>
      <c r="AF679" s="433"/>
      <c r="AG679" s="433"/>
      <c r="AH679" s="433"/>
      <c r="AI679" s="433"/>
      <c r="AJ679" s="432"/>
      <c r="AK679" s="433"/>
      <c r="AL679" s="433"/>
      <c r="AM679" s="433"/>
      <c r="AN679" s="433"/>
      <c r="AO679" s="433"/>
      <c r="AP679" s="433"/>
      <c r="AQ679" s="433"/>
      <c r="AR679" s="433"/>
      <c r="AS679" s="433"/>
      <c r="AT679" s="433"/>
      <c r="AU679" s="372"/>
      <c r="AV679" s="322"/>
      <c r="AW679" s="372"/>
      <c r="AX679" s="372"/>
      <c r="AY679" s="372"/>
      <c r="AZ679" s="322"/>
      <c r="BA679" s="322"/>
      <c r="BB679" s="372"/>
      <c r="BC679" s="372"/>
    </row>
    <row r="680" spans="1:55" s="287" customFormat="1" ht="74.25" customHeight="1" x14ac:dyDescent="0.25">
      <c r="A680" s="425" t="s">
        <v>41</v>
      </c>
      <c r="B680" s="411" t="s">
        <v>967</v>
      </c>
      <c r="C680" s="430" t="s">
        <v>968</v>
      </c>
      <c r="D680" s="431">
        <v>10000</v>
      </c>
      <c r="E680" s="432"/>
      <c r="F680" s="432"/>
      <c r="G680" s="432"/>
      <c r="H680" s="301">
        <f t="shared" si="575"/>
        <v>5000</v>
      </c>
      <c r="I680" s="301">
        <f t="shared" si="576"/>
        <v>0</v>
      </c>
      <c r="J680" s="301">
        <f>M680+P680</f>
        <v>5000</v>
      </c>
      <c r="K680" s="301">
        <f t="shared" si="578"/>
        <v>5000</v>
      </c>
      <c r="L680" s="316"/>
      <c r="M680" s="301">
        <v>5000</v>
      </c>
      <c r="N680" s="317"/>
      <c r="O680" s="372"/>
      <c r="P680" s="317"/>
      <c r="Q680" s="433"/>
      <c r="R680" s="432"/>
      <c r="S680" s="433"/>
      <c r="T680" s="431">
        <f t="shared" si="579"/>
        <v>5000</v>
      </c>
      <c r="U680" s="344">
        <v>5000</v>
      </c>
      <c r="V680" s="433"/>
      <c r="W680" s="433"/>
      <c r="X680" s="432"/>
      <c r="Y680" s="433"/>
      <c r="Z680" s="433"/>
      <c r="AA680" s="433"/>
      <c r="AB680" s="433"/>
      <c r="AC680" s="433"/>
      <c r="AD680" s="432"/>
      <c r="AE680" s="433"/>
      <c r="AF680" s="433"/>
      <c r="AG680" s="433"/>
      <c r="AH680" s="433"/>
      <c r="AI680" s="433"/>
      <c r="AJ680" s="432"/>
      <c r="AK680" s="433"/>
      <c r="AL680" s="433"/>
      <c r="AM680" s="433"/>
      <c r="AN680" s="433"/>
      <c r="AO680" s="433"/>
      <c r="AP680" s="433"/>
      <c r="AQ680" s="433"/>
      <c r="AR680" s="433"/>
      <c r="AS680" s="433"/>
      <c r="AT680" s="433"/>
      <c r="AU680" s="372"/>
      <c r="AV680" s="322"/>
      <c r="AW680" s="372"/>
      <c r="AX680" s="372"/>
      <c r="AY680" s="372"/>
      <c r="AZ680" s="322"/>
      <c r="BA680" s="322"/>
      <c r="BB680" s="372"/>
      <c r="BC680" s="372"/>
    </row>
    <row r="681" spans="1:55" s="286" customFormat="1" ht="52.5" customHeight="1" x14ac:dyDescent="0.25">
      <c r="A681" s="425" t="s">
        <v>42</v>
      </c>
      <c r="B681" s="411" t="s">
        <v>818</v>
      </c>
      <c r="C681" s="430" t="s">
        <v>969</v>
      </c>
      <c r="D681" s="431">
        <v>0</v>
      </c>
      <c r="E681" s="431">
        <v>0</v>
      </c>
      <c r="F681" s="431"/>
      <c r="G681" s="431"/>
      <c r="H681" s="301">
        <f t="shared" si="575"/>
        <v>12337</v>
      </c>
      <c r="I681" s="301">
        <f t="shared" si="576"/>
        <v>0</v>
      </c>
      <c r="J681" s="301">
        <f t="shared" si="577"/>
        <v>12337</v>
      </c>
      <c r="K681" s="301">
        <f t="shared" si="578"/>
        <v>12337</v>
      </c>
      <c r="L681" s="431"/>
      <c r="M681" s="305">
        <v>12337</v>
      </c>
      <c r="N681" s="302"/>
      <c r="O681" s="307"/>
      <c r="P681" s="431"/>
      <c r="Q681" s="434"/>
      <c r="R681" s="434"/>
      <c r="S681" s="434"/>
      <c r="T681" s="434"/>
      <c r="U681" s="434"/>
      <c r="V681" s="434"/>
      <c r="W681" s="434"/>
      <c r="X681" s="431"/>
      <c r="Y681" s="434"/>
      <c r="Z681" s="431">
        <f>AA681</f>
        <v>8097</v>
      </c>
      <c r="AA681" s="431">
        <f>7000+1097</f>
        <v>8097</v>
      </c>
      <c r="AB681" s="434"/>
      <c r="AC681" s="434"/>
      <c r="AD681" s="434"/>
      <c r="AE681" s="434"/>
      <c r="AF681" s="431">
        <v>3000</v>
      </c>
      <c r="AG681" s="431">
        <v>3000</v>
      </c>
      <c r="AH681" s="434"/>
      <c r="AI681" s="434"/>
      <c r="AJ681" s="434"/>
      <c r="AK681" s="434"/>
      <c r="AL681" s="434">
        <f>M681-Z681-AF681</f>
        <v>1240</v>
      </c>
      <c r="AM681" s="434">
        <f>AL681</f>
        <v>1240</v>
      </c>
      <c r="AN681" s="434"/>
      <c r="AO681" s="434"/>
      <c r="AP681" s="434"/>
      <c r="AQ681" s="434"/>
      <c r="AR681" s="434"/>
      <c r="AS681" s="434"/>
      <c r="AT681" s="434"/>
      <c r="AU681" s="307"/>
      <c r="AV681" s="308"/>
      <c r="AW681" s="307"/>
      <c r="AX681" s="307"/>
      <c r="AY681" s="307"/>
      <c r="AZ681" s="313"/>
      <c r="BA681" s="313"/>
      <c r="BB681" s="307"/>
      <c r="BC681" s="307"/>
    </row>
    <row r="682" spans="1:55" s="286" customFormat="1" ht="52.5" customHeight="1" x14ac:dyDescent="0.25">
      <c r="A682" s="425" t="s">
        <v>43</v>
      </c>
      <c r="B682" s="411" t="s">
        <v>819</v>
      </c>
      <c r="C682" s="430" t="s">
        <v>970</v>
      </c>
      <c r="D682" s="431">
        <v>0</v>
      </c>
      <c r="E682" s="431">
        <v>0</v>
      </c>
      <c r="F682" s="431"/>
      <c r="G682" s="431"/>
      <c r="H682" s="301">
        <f t="shared" si="575"/>
        <v>13974</v>
      </c>
      <c r="I682" s="301">
        <f t="shared" si="576"/>
        <v>0</v>
      </c>
      <c r="J682" s="301">
        <f t="shared" si="577"/>
        <v>13974</v>
      </c>
      <c r="K682" s="301">
        <f t="shared" si="578"/>
        <v>13974</v>
      </c>
      <c r="L682" s="431"/>
      <c r="M682" s="305">
        <v>13974</v>
      </c>
      <c r="N682" s="302"/>
      <c r="O682" s="307"/>
      <c r="P682" s="431"/>
      <c r="Q682" s="434"/>
      <c r="R682" s="434"/>
      <c r="S682" s="434"/>
      <c r="T682" s="434"/>
      <c r="U682" s="434"/>
      <c r="V682" s="434"/>
      <c r="W682" s="434"/>
      <c r="X682" s="431"/>
      <c r="Y682" s="434"/>
      <c r="Z682" s="431">
        <f>AA682</f>
        <v>9000</v>
      </c>
      <c r="AA682" s="431">
        <f>8980+20</f>
        <v>9000</v>
      </c>
      <c r="AB682" s="434"/>
      <c r="AC682" s="434"/>
      <c r="AD682" s="434"/>
      <c r="AE682" s="434"/>
      <c r="AF682" s="431">
        <v>3540</v>
      </c>
      <c r="AG682" s="431">
        <v>3540</v>
      </c>
      <c r="AH682" s="434"/>
      <c r="AI682" s="434"/>
      <c r="AJ682" s="434"/>
      <c r="AK682" s="434"/>
      <c r="AL682" s="434">
        <f>M682-Z682-AF682</f>
        <v>1434</v>
      </c>
      <c r="AM682" s="434">
        <f>AL682</f>
        <v>1434</v>
      </c>
      <c r="AN682" s="434"/>
      <c r="AO682" s="434"/>
      <c r="AP682" s="434"/>
      <c r="AQ682" s="434"/>
      <c r="AR682" s="434"/>
      <c r="AS682" s="434"/>
      <c r="AT682" s="434"/>
      <c r="AU682" s="307"/>
      <c r="AV682" s="308"/>
      <c r="AW682" s="307"/>
      <c r="AX682" s="307"/>
      <c r="AY682" s="307"/>
      <c r="AZ682" s="313"/>
      <c r="BA682" s="313"/>
      <c r="BB682" s="307"/>
      <c r="BC682" s="307"/>
    </row>
    <row r="683" spans="1:55" s="294" customFormat="1" ht="44.25" customHeight="1" x14ac:dyDescent="0.25">
      <c r="A683" s="435"/>
      <c r="B683" s="401"/>
      <c r="C683" s="401"/>
      <c r="D683" s="401"/>
      <c r="E683" s="401"/>
      <c r="F683" s="401"/>
      <c r="G683" s="401"/>
      <c r="H683" s="301"/>
      <c r="I683" s="302"/>
      <c r="J683" s="401"/>
      <c r="K683" s="401"/>
      <c r="L683" s="401"/>
      <c r="M683" s="401"/>
      <c r="N683" s="401"/>
      <c r="O683" s="401"/>
      <c r="P683" s="417"/>
      <c r="Q683" s="400"/>
      <c r="R683" s="400"/>
      <c r="S683" s="400"/>
      <c r="T683" s="400"/>
      <c r="U683" s="400"/>
      <c r="V683" s="400"/>
      <c r="W683" s="400"/>
      <c r="X683" s="400"/>
      <c r="Y683" s="400"/>
      <c r="Z683" s="400"/>
      <c r="AA683" s="400"/>
      <c r="AB683" s="400"/>
      <c r="AC683" s="400"/>
      <c r="AD683" s="400"/>
      <c r="AE683" s="400"/>
      <c r="AF683" s="400"/>
      <c r="AG683" s="400"/>
      <c r="AH683" s="400"/>
      <c r="AI683" s="400"/>
      <c r="AJ683" s="400"/>
      <c r="AK683" s="400"/>
      <c r="AL683" s="400"/>
      <c r="AM683" s="400"/>
      <c r="AN683" s="400"/>
      <c r="AO683" s="400"/>
      <c r="AP683" s="400"/>
      <c r="AQ683" s="400"/>
      <c r="AR683" s="400"/>
      <c r="AS683" s="400"/>
      <c r="AT683" s="400"/>
      <c r="AU683" s="398"/>
      <c r="AV683" s="308"/>
      <c r="AW683" s="398"/>
      <c r="AX683" s="398"/>
      <c r="AY683" s="398"/>
      <c r="AZ683" s="313"/>
      <c r="BA683" s="313"/>
      <c r="BB683" s="398"/>
      <c r="BC683" s="398"/>
    </row>
    <row r="684" spans="1:55" s="260" customFormat="1" ht="44.25" customHeight="1" x14ac:dyDescent="0.25">
      <c r="A684" s="269"/>
      <c r="B684" s="147"/>
      <c r="C684" s="147"/>
      <c r="D684" s="147"/>
      <c r="E684" s="147"/>
      <c r="F684" s="147"/>
      <c r="G684" s="147"/>
      <c r="H684" s="261"/>
      <c r="I684" s="263"/>
      <c r="J684" s="147"/>
      <c r="K684" s="147"/>
      <c r="L684" s="147"/>
      <c r="M684" s="147"/>
      <c r="N684" s="147"/>
      <c r="O684" s="147"/>
      <c r="P684" s="270"/>
      <c r="Q684" s="267"/>
      <c r="R684" s="267"/>
      <c r="S684" s="267"/>
      <c r="T684" s="267"/>
      <c r="U684" s="267"/>
      <c r="V684" s="267"/>
      <c r="W684" s="267"/>
      <c r="X684" s="267"/>
      <c r="Y684" s="267"/>
      <c r="Z684" s="267"/>
      <c r="AA684" s="267"/>
      <c r="AB684" s="267"/>
      <c r="AC684" s="267"/>
      <c r="AD684" s="267"/>
      <c r="AE684" s="267"/>
      <c r="AF684" s="267"/>
      <c r="AG684" s="267"/>
      <c r="AH684" s="267"/>
      <c r="AI684" s="267"/>
      <c r="AJ684" s="267"/>
      <c r="AK684" s="267"/>
      <c r="AL684" s="267"/>
      <c r="AM684" s="267"/>
      <c r="AN684" s="267"/>
      <c r="AO684" s="267"/>
      <c r="AP684" s="267"/>
      <c r="AQ684" s="267"/>
      <c r="AR684" s="267"/>
      <c r="AS684" s="267"/>
      <c r="AT684" s="267"/>
      <c r="AV684" s="262"/>
    </row>
    <row r="685" spans="1:55" s="260" customFormat="1" ht="44.25" customHeight="1" x14ac:dyDescent="0.25">
      <c r="A685" s="269"/>
      <c r="B685" s="147"/>
      <c r="C685" s="147"/>
      <c r="D685" s="147"/>
      <c r="E685" s="147"/>
      <c r="F685" s="147"/>
      <c r="G685" s="147"/>
      <c r="H685" s="261"/>
      <c r="I685" s="263"/>
      <c r="J685" s="147"/>
      <c r="K685" s="147"/>
      <c r="L685" s="147"/>
      <c r="M685" s="147"/>
      <c r="N685" s="147">
        <f>M676-O685</f>
        <v>-12</v>
      </c>
      <c r="O685" s="147">
        <v>50323</v>
      </c>
      <c r="P685" s="270"/>
      <c r="Q685" s="267"/>
      <c r="R685" s="267"/>
      <c r="S685" s="267"/>
      <c r="T685" s="267"/>
      <c r="U685" s="267"/>
      <c r="V685" s="267"/>
      <c r="W685" s="267"/>
      <c r="X685" s="267"/>
      <c r="Y685" s="267"/>
      <c r="Z685" s="267"/>
      <c r="AA685" s="267"/>
      <c r="AB685" s="267"/>
      <c r="AC685" s="267"/>
      <c r="AD685" s="267"/>
      <c r="AE685" s="267"/>
      <c r="AF685" s="267"/>
      <c r="AG685" s="267"/>
      <c r="AH685" s="267"/>
      <c r="AI685" s="267"/>
      <c r="AJ685" s="267"/>
      <c r="AK685" s="267"/>
      <c r="AL685" s="267"/>
      <c r="AM685" s="267"/>
      <c r="AN685" s="267"/>
      <c r="AO685" s="267"/>
      <c r="AP685" s="267"/>
      <c r="AQ685" s="267"/>
      <c r="AR685" s="267"/>
      <c r="AS685" s="267"/>
      <c r="AT685" s="267"/>
      <c r="AV685" s="262"/>
    </row>
    <row r="686" spans="1:55" s="260" customFormat="1" ht="48" customHeight="1" x14ac:dyDescent="0.25">
      <c r="A686" s="265"/>
      <c r="B686" s="266" t="s">
        <v>817</v>
      </c>
      <c r="C686" s="266"/>
      <c r="D686" s="266"/>
      <c r="E686" s="266"/>
      <c r="F686" s="266"/>
      <c r="G686" s="266"/>
      <c r="H686" s="266"/>
      <c r="I686" s="266"/>
      <c r="J686" s="266"/>
      <c r="K686" s="266"/>
      <c r="L686" s="266"/>
      <c r="M686" s="266"/>
      <c r="N686" s="267"/>
      <c r="O686" s="268">
        <v>113331</v>
      </c>
      <c r="P686" s="267"/>
      <c r="Q686" s="267">
        <f>50740-50667</f>
        <v>73</v>
      </c>
      <c r="R686" s="267"/>
      <c r="S686" s="267"/>
      <c r="T686" s="267"/>
      <c r="U686" s="267"/>
      <c r="V686" s="267"/>
      <c r="W686" s="267">
        <f>5%*477821</f>
        <v>23891.050000000003</v>
      </c>
      <c r="X686" s="267"/>
      <c r="Y686" s="267"/>
      <c r="Z686" s="267"/>
      <c r="AA686" s="267"/>
      <c r="AB686" s="267"/>
      <c r="AC686" s="267"/>
      <c r="AD686" s="267"/>
      <c r="AE686" s="267"/>
      <c r="AF686" s="267"/>
      <c r="AG686" s="267"/>
      <c r="AH686" s="267"/>
      <c r="AI686" s="267"/>
      <c r="AJ686" s="267"/>
      <c r="AK686" s="267"/>
      <c r="AL686" s="267"/>
      <c r="AM686" s="267"/>
      <c r="AN686" s="267"/>
      <c r="AO686" s="267"/>
      <c r="AP686" s="267"/>
      <c r="AQ686" s="267"/>
      <c r="AR686" s="267"/>
      <c r="AS686" s="267"/>
      <c r="AT686" s="267"/>
    </row>
  </sheetData>
  <mergeCells count="65">
    <mergeCell ref="AD11:AE11"/>
    <mergeCell ref="AG11:AH11"/>
    <mergeCell ref="AC8:AH10"/>
    <mergeCell ref="AJ11:AK11"/>
    <mergeCell ref="AM11:AN11"/>
    <mergeCell ref="AI8:AN10"/>
    <mergeCell ref="AA11:AB11"/>
    <mergeCell ref="K8:P8"/>
    <mergeCell ref="C6:E6"/>
    <mergeCell ref="D7:E7"/>
    <mergeCell ref="C7:C12"/>
    <mergeCell ref="K9:M9"/>
    <mergeCell ref="N9:P9"/>
    <mergeCell ref="F6:G6"/>
    <mergeCell ref="F7:F12"/>
    <mergeCell ref="G7:G12"/>
    <mergeCell ref="I7:P7"/>
    <mergeCell ref="H7:H12"/>
    <mergeCell ref="K10:K12"/>
    <mergeCell ref="D8:D12"/>
    <mergeCell ref="E8:E12"/>
    <mergeCell ref="H6:P6"/>
    <mergeCell ref="AU646:AU648"/>
    <mergeCell ref="W11:W12"/>
    <mergeCell ref="Z11:Z12"/>
    <mergeCell ref="AO10:AO12"/>
    <mergeCell ref="AP10:AQ10"/>
    <mergeCell ref="AQ11:AQ12"/>
    <mergeCell ref="AC11:AC12"/>
    <mergeCell ref="AL11:AL12"/>
    <mergeCell ref="AU6:AU12"/>
    <mergeCell ref="AR6:AS6"/>
    <mergeCell ref="AT6:AT12"/>
    <mergeCell ref="AR10:AR12"/>
    <mergeCell ref="AS10:AS12"/>
    <mergeCell ref="X11:Y11"/>
    <mergeCell ref="AF11:AF12"/>
    <mergeCell ref="W8:AB10"/>
    <mergeCell ref="A1:AU1"/>
    <mergeCell ref="AI11:AI12"/>
    <mergeCell ref="O10:P10"/>
    <mergeCell ref="AP11:AP12"/>
    <mergeCell ref="I8:I12"/>
    <mergeCell ref="O11:O12"/>
    <mergeCell ref="J8:J12"/>
    <mergeCell ref="A2:AU2"/>
    <mergeCell ref="A3:AU3"/>
    <mergeCell ref="A4:AU4"/>
    <mergeCell ref="A6:A12"/>
    <mergeCell ref="B6:B12"/>
    <mergeCell ref="AO6:AQ6"/>
    <mergeCell ref="N10:N12"/>
    <mergeCell ref="L10:M10"/>
    <mergeCell ref="L11:L12"/>
    <mergeCell ref="M11:M12"/>
    <mergeCell ref="P11:P12"/>
    <mergeCell ref="Q6:V6"/>
    <mergeCell ref="Q7:Q12"/>
    <mergeCell ref="R7:S8"/>
    <mergeCell ref="R9:R12"/>
    <mergeCell ref="S9:S12"/>
    <mergeCell ref="U7:V8"/>
    <mergeCell ref="T7:T12"/>
    <mergeCell ref="U9:U12"/>
    <mergeCell ref="V9:V12"/>
  </mergeCells>
  <pageMargins left="0.23622047244094491" right="0.15748031496062992" top="0.19685039370078741" bottom="0.23622047244094491" header="0.39370078740157483" footer="0.31496062992125984"/>
  <pageSetup paperSize="8" scale="59" firstPageNumber="6" fitToHeight="0" orientation="landscape"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TH (2)</vt:lpstr>
      <vt:lpstr>Th von Hung</vt:lpstr>
      <vt:lpstr>'TH (2)'!Print_Area</vt:lpstr>
      <vt:lpstr>'Th von Hung'!Print_Area</vt:lpstr>
      <vt:lpstr>'TH (2)'!Print_Titles</vt:lpstr>
      <vt:lpstr>'Th von Hung'!Print_Titles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Administrator</cp:lastModifiedBy>
  <cp:lastPrinted>2022-07-01T05:44:55Z</cp:lastPrinted>
  <dcterms:created xsi:type="dcterms:W3CDTF">2022-06-06T15:59:24Z</dcterms:created>
  <dcterms:modified xsi:type="dcterms:W3CDTF">2022-07-06T04:17:17Z</dcterms:modified>
</cp:coreProperties>
</file>